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4285DD17-95B3-45AC-AD15-8968D938ED5B}" xr6:coauthVersionLast="44" xr6:coauthVersionMax="44" xr10:uidLastSave="{00000000-0000-0000-0000-000000000000}"/>
  <bookViews>
    <workbookView xWindow="28680" yWindow="-120" windowWidth="29040" windowHeight="17640" activeTab="3" xr2:uid="{00000000-000D-0000-FFFF-FFFF00000000}"/>
  </bookViews>
  <sheets>
    <sheet name="Kön" sheetId="4" r:id="rId1"/>
    <sheet name="Kommun" sheetId="3" r:id="rId2"/>
    <sheet name="Parti" sheetId="1" r:id="rId3"/>
    <sheet name="Parti och kön 2007-2019" sheetId="6" r:id="rId4"/>
    <sheet name="DiaUnd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5" l="1"/>
  <c r="B73" i="5"/>
  <c r="C68" i="5"/>
  <c r="B68" i="5"/>
  <c r="C63" i="5"/>
  <c r="B63" i="5"/>
  <c r="X13" i="6"/>
  <c r="W13" i="6"/>
  <c r="X12" i="6"/>
  <c r="W12" i="6"/>
  <c r="S13" i="6"/>
  <c r="R13" i="6"/>
  <c r="S12" i="6"/>
  <c r="R12" i="6"/>
  <c r="D13" i="6"/>
  <c r="C13" i="6"/>
  <c r="D12" i="6"/>
  <c r="C12" i="6"/>
  <c r="C14" i="6"/>
  <c r="D14" i="6"/>
  <c r="E62" i="5" l="1"/>
  <c r="E63" i="5"/>
  <c r="E67" i="5"/>
  <c r="E68" i="5"/>
  <c r="F14" i="6"/>
  <c r="E14" i="6"/>
  <c r="Y13" i="6"/>
  <c r="T13" i="6"/>
  <c r="U13" i="6"/>
  <c r="E13" i="6"/>
  <c r="E12" i="6"/>
  <c r="Y12" i="6" s="1"/>
  <c r="T12" i="6"/>
  <c r="Z13" i="6" l="1"/>
  <c r="F13" i="6"/>
  <c r="F12" i="6"/>
  <c r="Z12" i="6" s="1"/>
  <c r="U12" i="6"/>
  <c r="U7" i="6" l="1"/>
  <c r="C58" i="5" l="1"/>
  <c r="B58" i="5"/>
  <c r="C53" i="5"/>
  <c r="B53" i="5"/>
  <c r="E53" i="5" s="1"/>
  <c r="C48" i="5"/>
  <c r="B48" i="5"/>
  <c r="C43" i="5"/>
  <c r="B43" i="5"/>
  <c r="E43" i="5" s="1"/>
  <c r="C38" i="5"/>
  <c r="B38" i="5"/>
  <c r="C33" i="5"/>
  <c r="B33" i="5"/>
  <c r="Z7" i="6"/>
  <c r="P5" i="6"/>
  <c r="K5" i="6"/>
  <c r="F6" i="6"/>
  <c r="Z6" i="6" s="1"/>
  <c r="F7" i="6"/>
  <c r="F8" i="6"/>
  <c r="Z8" i="6" s="1"/>
  <c r="F9" i="6"/>
  <c r="Z9" i="6" s="1"/>
  <c r="F10" i="6"/>
  <c r="Z10" i="6" s="1"/>
  <c r="F11" i="6"/>
  <c r="Z11" i="6" s="1"/>
  <c r="Z14" i="6"/>
  <c r="E31" i="5"/>
  <c r="E32" i="5"/>
  <c r="E35" i="5"/>
  <c r="E36" i="5"/>
  <c r="E37" i="5"/>
  <c r="E40" i="5"/>
  <c r="E41" i="5"/>
  <c r="E42" i="5"/>
  <c r="E45" i="5"/>
  <c r="E46" i="5"/>
  <c r="E47" i="5"/>
  <c r="E50" i="5"/>
  <c r="E51" i="5"/>
  <c r="E52" i="5"/>
  <c r="E55" i="5"/>
  <c r="E56" i="5"/>
  <c r="E57" i="5"/>
  <c r="E30" i="5"/>
  <c r="S14" i="6"/>
  <c r="Y14" i="6"/>
  <c r="X14" i="6"/>
  <c r="W14" i="6"/>
  <c r="Y11" i="6"/>
  <c r="S11" i="6"/>
  <c r="R11" i="6"/>
  <c r="E11" i="6"/>
  <c r="T11" i="6" s="1"/>
  <c r="D11" i="6"/>
  <c r="X11" i="6" s="1"/>
  <c r="C11" i="6"/>
  <c r="W11" i="6" s="1"/>
  <c r="W10" i="6"/>
  <c r="T10" i="6"/>
  <c r="R10" i="6"/>
  <c r="E10" i="6"/>
  <c r="Y10" i="6" s="1"/>
  <c r="D10" i="6"/>
  <c r="X10" i="6" s="1"/>
  <c r="C10" i="6"/>
  <c r="X9" i="6"/>
  <c r="W9" i="6"/>
  <c r="T9" i="6"/>
  <c r="R9" i="6"/>
  <c r="E9" i="6"/>
  <c r="Y9" i="6" s="1"/>
  <c r="D9" i="6"/>
  <c r="S9" i="6" s="1"/>
  <c r="C9" i="6"/>
  <c r="Y8" i="6"/>
  <c r="X8" i="6"/>
  <c r="W8" i="6"/>
  <c r="S8" i="6"/>
  <c r="R8" i="6"/>
  <c r="E8" i="6"/>
  <c r="T8" i="6" s="1"/>
  <c r="D8" i="6"/>
  <c r="D5" i="6" s="1"/>
  <c r="C8" i="6"/>
  <c r="X7" i="6"/>
  <c r="S7" i="6"/>
  <c r="E7" i="6"/>
  <c r="Y7" i="6" s="1"/>
  <c r="D7" i="6"/>
  <c r="C7" i="6"/>
  <c r="R7" i="6" s="1"/>
  <c r="E6" i="6"/>
  <c r="D6" i="6"/>
  <c r="S6" i="6" s="1"/>
  <c r="C6" i="6"/>
  <c r="W6" i="6" s="1"/>
  <c r="O5" i="6"/>
  <c r="N5" i="6"/>
  <c r="M5" i="6"/>
  <c r="J5" i="6"/>
  <c r="I5" i="6"/>
  <c r="H5" i="6"/>
  <c r="E5" i="6" l="1"/>
  <c r="T5" i="6" s="1"/>
  <c r="E48" i="5"/>
  <c r="E58" i="5"/>
  <c r="E38" i="5"/>
  <c r="E33" i="5"/>
  <c r="U14" i="6"/>
  <c r="U11" i="6"/>
  <c r="U10" i="6"/>
  <c r="U9" i="6"/>
  <c r="U8" i="6"/>
  <c r="U6" i="6"/>
  <c r="F5" i="6"/>
  <c r="Z5" i="6" s="1"/>
  <c r="T7" i="6"/>
  <c r="S10" i="6"/>
  <c r="S5" i="6"/>
  <c r="T6" i="6"/>
  <c r="Y6" i="6"/>
  <c r="X5" i="6"/>
  <c r="R14" i="6"/>
  <c r="X6" i="6"/>
  <c r="W7" i="6"/>
  <c r="C5" i="6"/>
  <c r="R6" i="6"/>
  <c r="T14" i="6"/>
  <c r="Y5" i="6" l="1"/>
  <c r="U5" i="6"/>
  <c r="W5" i="6"/>
  <c r="R5" i="6"/>
  <c r="B9" i="5" l="1"/>
  <c r="C9" i="5"/>
  <c r="D9" i="5"/>
  <c r="E9" i="5"/>
  <c r="F9" i="5"/>
  <c r="G9" i="5"/>
  <c r="H9" i="5"/>
  <c r="I9" i="5"/>
  <c r="J9" i="5"/>
  <c r="K9" i="5"/>
  <c r="L9" i="5"/>
  <c r="B3" i="5"/>
  <c r="B16" i="5" s="1"/>
  <c r="C3" i="5"/>
  <c r="C16" i="5" s="1"/>
  <c r="D3" i="5"/>
  <c r="D16" i="5" s="1"/>
  <c r="E3" i="5"/>
  <c r="E16" i="5" s="1"/>
  <c r="F3" i="5"/>
  <c r="F16" i="5" s="1"/>
  <c r="G3" i="5"/>
  <c r="G16" i="5" s="1"/>
  <c r="H3" i="5"/>
  <c r="H16" i="5" s="1"/>
  <c r="I3" i="5"/>
  <c r="I16" i="5" s="1"/>
  <c r="J3" i="5"/>
  <c r="J16" i="5" s="1"/>
  <c r="K3" i="5"/>
  <c r="K16" i="5" s="1"/>
  <c r="L3" i="5"/>
  <c r="L16" i="5" s="1"/>
  <c r="B4" i="5"/>
  <c r="B17" i="5" s="1"/>
  <c r="C4" i="5"/>
  <c r="C17" i="5" s="1"/>
  <c r="D4" i="5"/>
  <c r="D17" i="5" s="1"/>
  <c r="E4" i="5"/>
  <c r="E17" i="5" s="1"/>
  <c r="F4" i="5"/>
  <c r="F17" i="5" s="1"/>
  <c r="G4" i="5"/>
  <c r="G17" i="5" s="1"/>
  <c r="H4" i="5"/>
  <c r="H17" i="5" s="1"/>
  <c r="I4" i="5"/>
  <c r="I17" i="5" s="1"/>
  <c r="J4" i="5"/>
  <c r="J17" i="5" s="1"/>
  <c r="K4" i="5"/>
  <c r="K17" i="5" s="1"/>
  <c r="L4" i="5"/>
  <c r="L17" i="5" s="1"/>
  <c r="B5" i="5"/>
  <c r="B18" i="5" s="1"/>
  <c r="C5" i="5"/>
  <c r="C18" i="5" s="1"/>
  <c r="D5" i="5"/>
  <c r="E5" i="5"/>
  <c r="E18" i="5" s="1"/>
  <c r="F5" i="5"/>
  <c r="F18" i="5" s="1"/>
  <c r="G5" i="5"/>
  <c r="G18" i="5" s="1"/>
  <c r="H5" i="5"/>
  <c r="H18" i="5" s="1"/>
  <c r="I5" i="5"/>
  <c r="I18" i="5" s="1"/>
  <c r="J5" i="5"/>
  <c r="J18" i="5" s="1"/>
  <c r="K5" i="5"/>
  <c r="K18" i="5" s="1"/>
  <c r="L5" i="5"/>
  <c r="B6" i="5"/>
  <c r="B19" i="5" s="1"/>
  <c r="C6" i="5"/>
  <c r="C19" i="5" s="1"/>
  <c r="D6" i="5"/>
  <c r="D19" i="5" s="1"/>
  <c r="E6" i="5"/>
  <c r="E19" i="5" s="1"/>
  <c r="F6" i="5"/>
  <c r="F19" i="5" s="1"/>
  <c r="G6" i="5"/>
  <c r="G19" i="5" s="1"/>
  <c r="H6" i="5"/>
  <c r="H19" i="5" s="1"/>
  <c r="I6" i="5"/>
  <c r="I19" i="5" s="1"/>
  <c r="J6" i="5"/>
  <c r="J19" i="5" s="1"/>
  <c r="K6" i="5"/>
  <c r="K19" i="5" s="1"/>
  <c r="L6" i="5"/>
  <c r="L19" i="5" s="1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E20" i="5" l="1"/>
  <c r="L20" i="5"/>
  <c r="D20" i="5"/>
  <c r="K20" i="5"/>
  <c r="K22" i="5" s="1"/>
  <c r="C20" i="5"/>
  <c r="J20" i="5"/>
  <c r="I20" i="5"/>
  <c r="E12" i="5"/>
  <c r="G20" i="5"/>
  <c r="G22" i="5"/>
  <c r="B20" i="5"/>
  <c r="B22" i="5" s="1"/>
  <c r="H20" i="5"/>
  <c r="H22" i="5" s="1"/>
  <c r="F20" i="5"/>
  <c r="F22" i="5" s="1"/>
  <c r="C22" i="5"/>
  <c r="J22" i="5"/>
  <c r="I22" i="5"/>
  <c r="E22" i="5"/>
  <c r="L12" i="5"/>
  <c r="D12" i="5"/>
  <c r="K12" i="5"/>
  <c r="F12" i="5"/>
  <c r="L18" i="5"/>
  <c r="L22" i="5" s="1"/>
  <c r="D18" i="5"/>
  <c r="D22" i="5" s="1"/>
  <c r="G12" i="5"/>
  <c r="J12" i="5"/>
  <c r="C12" i="5"/>
  <c r="B12" i="5"/>
  <c r="H12" i="5"/>
  <c r="I12" i="5"/>
  <c r="O5" i="1" l="1"/>
  <c r="O22" i="3"/>
  <c r="O21" i="3" s="1"/>
  <c r="O25" i="3" s="1"/>
  <c r="O23" i="3"/>
  <c r="O5" i="4"/>
  <c r="O9" i="4" s="1"/>
  <c r="O10" i="4" l="1"/>
  <c r="N5" i="4"/>
  <c r="N9" i="4" s="1"/>
  <c r="M5" i="4"/>
  <c r="M9" i="4" s="1"/>
  <c r="L5" i="4"/>
  <c r="L10" i="4" s="1"/>
  <c r="K5" i="4"/>
  <c r="K10" i="4" s="1"/>
  <c r="J5" i="4"/>
  <c r="J10" i="4" s="1"/>
  <c r="I5" i="4"/>
  <c r="I9" i="4" s="1"/>
  <c r="H5" i="4"/>
  <c r="H9" i="4" s="1"/>
  <c r="G5" i="4"/>
  <c r="G9" i="4" s="1"/>
  <c r="F5" i="4"/>
  <c r="F9" i="4" s="1"/>
  <c r="E5" i="4"/>
  <c r="E9" i="4" s="1"/>
  <c r="D5" i="4"/>
  <c r="D9" i="4" s="1"/>
  <c r="C5" i="4"/>
  <c r="C9" i="4" s="1"/>
  <c r="B5" i="4"/>
  <c r="B10" i="4" s="1"/>
  <c r="N23" i="3"/>
  <c r="M23" i="3"/>
  <c r="L23" i="3"/>
  <c r="K23" i="3"/>
  <c r="J23" i="3"/>
  <c r="I23" i="3"/>
  <c r="H23" i="3"/>
  <c r="G23" i="3"/>
  <c r="F23" i="3"/>
  <c r="F21" i="3" s="1"/>
  <c r="F25" i="3" s="1"/>
  <c r="E23" i="3"/>
  <c r="D23" i="3"/>
  <c r="C23" i="3"/>
  <c r="B23" i="3"/>
  <c r="N22" i="3"/>
  <c r="M22" i="3"/>
  <c r="L22" i="3"/>
  <c r="K22" i="3"/>
  <c r="J22" i="3"/>
  <c r="I22" i="3"/>
  <c r="I21" i="3" s="1"/>
  <c r="I25" i="3" s="1"/>
  <c r="H22" i="3"/>
  <c r="G22" i="3"/>
  <c r="F22" i="3"/>
  <c r="E22" i="3"/>
  <c r="D22" i="3"/>
  <c r="D21" i="3" s="1"/>
  <c r="D25" i="3" s="1"/>
  <c r="C22" i="3"/>
  <c r="B22" i="3"/>
  <c r="C5" i="1"/>
  <c r="D5" i="1"/>
  <c r="E5" i="1"/>
  <c r="F5" i="1"/>
  <c r="G5" i="1"/>
  <c r="H5" i="1"/>
  <c r="I5" i="1"/>
  <c r="J5" i="1"/>
  <c r="K5" i="1"/>
  <c r="L5" i="1"/>
  <c r="M5" i="1"/>
  <c r="N5" i="1"/>
  <c r="B5" i="1"/>
  <c r="N21" i="3" l="1"/>
  <c r="N25" i="3" s="1"/>
  <c r="L21" i="3"/>
  <c r="L25" i="3" s="1"/>
  <c r="E21" i="3"/>
  <c r="E25" i="3" s="1"/>
  <c r="M21" i="3"/>
  <c r="M25" i="3" s="1"/>
  <c r="J21" i="3"/>
  <c r="J25" i="3" s="1"/>
  <c r="B21" i="3"/>
  <c r="B25" i="3" s="1"/>
  <c r="G21" i="3"/>
  <c r="G25" i="3" s="1"/>
  <c r="H21" i="3"/>
  <c r="H25" i="3" s="1"/>
  <c r="C21" i="3"/>
  <c r="C25" i="3" s="1"/>
  <c r="K21" i="3"/>
  <c r="K25" i="3" s="1"/>
  <c r="B9" i="4"/>
  <c r="F10" i="4"/>
  <c r="M10" i="4"/>
  <c r="N10" i="4"/>
  <c r="L9" i="4"/>
  <c r="C10" i="4"/>
  <c r="D10" i="4"/>
  <c r="E10" i="4"/>
  <c r="K9" i="4"/>
  <c r="J9" i="4"/>
  <c r="H10" i="4"/>
  <c r="I10" i="4"/>
  <c r="G10" i="4"/>
</calcChain>
</file>

<file path=xl/sharedStrings.xml><?xml version="1.0" encoding="utf-8"?>
<sst xmlns="http://schemas.openxmlformats.org/spreadsheetml/2006/main" count="236" uniqueCount="88">
  <si>
    <t>Kvinnor</t>
  </si>
  <si>
    <t>Män</t>
  </si>
  <si>
    <t>Totalt</t>
  </si>
  <si>
    <t>-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</si>
  <si>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</si>
  <si>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</si>
  <si>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</si>
  <si>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</si>
  <si>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</si>
  <si>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</si>
  <si>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</si>
  <si>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</si>
  <si>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</si>
  <si>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</si>
  <si>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</si>
  <si>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</si>
  <si>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</si>
  <si>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</si>
  <si>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</si>
  <si>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</si>
  <si>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</si>
  <si>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</si>
  <si>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</si>
  <si>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Källa: ÅSUB, Valstatistik</t>
  </si>
  <si>
    <t>Utanför Åland</t>
  </si>
  <si>
    <t>LoS</t>
  </si>
  <si>
    <t>LoS-lib</t>
  </si>
  <si>
    <t>ÅF</t>
  </si>
  <si>
    <t>C</t>
  </si>
  <si>
    <t>L</t>
  </si>
  <si>
    <t>FS/M</t>
  </si>
  <si>
    <t>S</t>
  </si>
  <si>
    <t>Ob</t>
  </si>
  <si>
    <t>Övriga</t>
  </si>
  <si>
    <t>Könsfördelning procent</t>
  </si>
  <si>
    <t>.</t>
  </si>
  <si>
    <t>Kön</t>
  </si>
  <si>
    <t xml:space="preserve">  Landsbygden</t>
  </si>
  <si>
    <t xml:space="preserve">  Skärgården</t>
  </si>
  <si>
    <t>Not: LoS = Landsbygdens och skärgårdens valförbund, LoS-lib = LoS-liberalerna, FS = Frisinnad samverkan</t>
  </si>
  <si>
    <t>Senast uppdaterad 7.10.2019</t>
  </si>
  <si>
    <t>HI</t>
  </si>
  <si>
    <t>ÅD</t>
  </si>
  <si>
    <t>Politisk</t>
  </si>
  <si>
    <t>Procent kvinnor</t>
  </si>
  <si>
    <t>Procent män</t>
  </si>
  <si>
    <t>gruppering</t>
  </si>
  <si>
    <t>M</t>
  </si>
  <si>
    <t>C 2007</t>
  </si>
  <si>
    <t>C 2011</t>
  </si>
  <si>
    <t>C 2015</t>
  </si>
  <si>
    <t>L 2007</t>
  </si>
  <si>
    <t>L 2011</t>
  </si>
  <si>
    <t>L 2015</t>
  </si>
  <si>
    <t>M 2007</t>
  </si>
  <si>
    <t>M 2011</t>
  </si>
  <si>
    <t>M 2015</t>
  </si>
  <si>
    <t>Ob 2007</t>
  </si>
  <si>
    <t>Ob 2011</t>
  </si>
  <si>
    <t>Ob 2015</t>
  </si>
  <si>
    <t>S 2007</t>
  </si>
  <si>
    <t>S 2011</t>
  </si>
  <si>
    <t>S 2015</t>
  </si>
  <si>
    <t>ÅF 2007</t>
  </si>
  <si>
    <t>ÅF 2011</t>
  </si>
  <si>
    <t>ÅF 2015</t>
  </si>
  <si>
    <t>Övr 2007</t>
  </si>
  <si>
    <t>Övr 2011</t>
  </si>
  <si>
    <t>Övr 2015</t>
  </si>
  <si>
    <t>C 2019</t>
  </si>
  <si>
    <t>L 2019</t>
  </si>
  <si>
    <t>M 2019</t>
  </si>
  <si>
    <t>Ob 2019</t>
  </si>
  <si>
    <t>S 2019</t>
  </si>
  <si>
    <t>ÅF 2019</t>
  </si>
  <si>
    <t>Övr 2019</t>
  </si>
  <si>
    <t xml:space="preserve">Kandidater i lagtingsvalen 2007–2019 efter kön och politisk gruppering </t>
  </si>
  <si>
    <t>Kandidater i  landstings-/lagtingsvalet efter kön 1967–2019</t>
  </si>
  <si>
    <t>Kandidater i  landstings-/lagtingsvalet efter kommun 1967–2019</t>
  </si>
  <si>
    <t>Kandidater i  landstings-/lagtingsvalet efter politisk gruppering 1967–2019</t>
  </si>
  <si>
    <t>HI2007</t>
  </si>
  <si>
    <t>HI2011</t>
  </si>
  <si>
    <t>HI2015</t>
  </si>
  <si>
    <t>ÅD2007</t>
  </si>
  <si>
    <t>ÅD2011</t>
  </si>
  <si>
    <t>ÅD2015</t>
  </si>
  <si>
    <t>ÅD2019</t>
  </si>
  <si>
    <t>HI2019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</si>
</sst>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3" fontId="2" fillId="0" borderId="0" xfId="0" applyNumberFormat="1" applyFont="1" applyBorder="1" applyAlignment="1"/>
    <xf numFmtId="3" fontId="2" fillId="0" borderId="0" xfId="0" applyNumberFormat="1" applyFont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2" fillId="0" borderId="2" xfId="0" applyFont="1" applyBorder="1"/>
    <xf numFmtId="1" fontId="2" fillId="0" borderId="0" xfId="0" applyNumberFormat="1" applyFont="1" applyBorder="1" applyAlignment="1">
      <alignment horizontal="right"/>
    </xf>
    <xf numFmtId="1" fontId="2" fillId="0" borderId="0" xfId="0" quotePrefix="1" applyNumberFormat="1" applyFont="1" applyFill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/>
    <xf numFmtId="0" fontId="2" fillId="0" borderId="0" xfId="0" quotePrefix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2" xfId="0" quotePrefix="1" applyNumberFormat="1" applyFont="1" applyBorder="1" applyAlignment="1">
      <alignment horizontal="right"/>
    </xf>
    <xf numFmtId="0" fontId="1" fillId="0" borderId="0" xfId="0" applyFont="1" applyFill="1"/>
    <xf numFmtId="1" fontId="4" fillId="0" borderId="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0" fontId="8" fillId="0" borderId="0" xfId="0" applyFont="1"/>
    <xf numFmtId="0" fontId="2" fillId="0" borderId="3" xfId="0" applyFont="1" applyBorder="1" applyAlignment="1">
      <alignment horizontal="right" wrapText="1"/>
    </xf>
    <xf numFmtId="0" fontId="6" fillId="0" borderId="0" xfId="0" applyFont="1" applyBorder="1"/>
    <xf numFmtId="0" fontId="8" fillId="0" borderId="0" xfId="0" applyFont="1" applyBorder="1"/>
    <xf numFmtId="0" fontId="9" fillId="0" borderId="0" xfId="0" applyFont="1"/>
    <xf numFmtId="0" fontId="8" fillId="0" borderId="0" xfId="0" applyFont="1" applyFill="1" applyBorder="1"/>
    <xf numFmtId="1" fontId="9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4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quotePrefix="1" applyNumberFormat="1" applyFo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Lagtingskandidater efter kön 1967-2019</a:t>
            </a:r>
          </a:p>
        </c:rich>
      </c:tx>
      <c:layout>
        <c:manualLayout>
          <c:xMode val="edge"/>
          <c:yMode val="edge"/>
          <c:x val="1.4958695273655904E-3"/>
          <c:y val="1.9762856276131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21343914710804032"/>
          <c:w val="0.7376359896044935"/>
          <c:h val="0.65270499479022404"/>
        </c:manualLayout>
      </c:layout>
      <c:lineChart>
        <c:grouping val="standard"/>
        <c:varyColors val="0"/>
        <c:ser>
          <c:idx val="1"/>
          <c:order val="0"/>
          <c:tx>
            <c:strRef>
              <c:f>Kön!$A$7</c:f>
              <c:strCache>
                <c:ptCount val="1"/>
                <c:pt idx="0">
                  <c:v>Män</c:v>
                </c:pt>
              </c:strCache>
            </c:strRef>
          </c:tx>
          <c:spPr>
            <a:ln w="381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Kön!$B$4:$O$4</c:f>
              <c:numCache>
                <c:formatCode>General</c:formatCode>
                <c:ptCount val="14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</c:numCache>
            </c:numRef>
          </c:cat>
          <c:val>
            <c:numRef>
              <c:f>Kön!$B$7:$O$7</c:f>
              <c:numCache>
                <c:formatCode>0</c:formatCode>
                <c:ptCount val="14"/>
                <c:pt idx="0">
                  <c:v>131</c:v>
                </c:pt>
                <c:pt idx="1">
                  <c:v>107</c:v>
                </c:pt>
                <c:pt idx="2">
                  <c:v>166</c:v>
                </c:pt>
                <c:pt idx="3">
                  <c:v>123</c:v>
                </c:pt>
                <c:pt idx="4">
                  <c:v>117</c:v>
                </c:pt>
                <c:pt idx="5">
                  <c:v>118</c:v>
                </c:pt>
                <c:pt idx="6">
                  <c:v>133</c:v>
                </c:pt>
                <c:pt idx="7">
                  <c:v>129</c:v>
                </c:pt>
                <c:pt idx="8">
                  <c:v>155</c:v>
                </c:pt>
                <c:pt idx="9">
                  <c:v>139</c:v>
                </c:pt>
                <c:pt idx="10">
                  <c:v>157</c:v>
                </c:pt>
                <c:pt idx="11">
                  <c:v>164</c:v>
                </c:pt>
                <c:pt idx="12">
                  <c:v>152</c:v>
                </c:pt>
                <c:pt idx="13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6-46EB-A7ED-3435063E5E9F}"/>
            </c:ext>
          </c:extLst>
        </c:ser>
        <c:ser>
          <c:idx val="0"/>
          <c:order val="1"/>
          <c:tx>
            <c:strRef>
              <c:f>Kön!$A$6</c:f>
              <c:strCache>
                <c:ptCount val="1"/>
                <c:pt idx="0">
                  <c:v>Kvinnor</c:v>
                </c:pt>
              </c:strCache>
            </c:strRef>
          </c:tx>
          <c:spPr>
            <a:ln w="22225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Kön!$B$4:$O$4</c:f>
              <c:numCache>
                <c:formatCode>General</c:formatCode>
                <c:ptCount val="14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</c:numCache>
            </c:numRef>
          </c:cat>
          <c:val>
            <c:numRef>
              <c:f>Kön!$B$6:$O$6</c:f>
              <c:numCache>
                <c:formatCode>0</c:formatCode>
                <c:ptCount val="14"/>
                <c:pt idx="0">
                  <c:v>14</c:v>
                </c:pt>
                <c:pt idx="1">
                  <c:v>14</c:v>
                </c:pt>
                <c:pt idx="2">
                  <c:v>34</c:v>
                </c:pt>
                <c:pt idx="3">
                  <c:v>47</c:v>
                </c:pt>
                <c:pt idx="4">
                  <c:v>41</c:v>
                </c:pt>
                <c:pt idx="5">
                  <c:v>49</c:v>
                </c:pt>
                <c:pt idx="6">
                  <c:v>47</c:v>
                </c:pt>
                <c:pt idx="7">
                  <c:v>93</c:v>
                </c:pt>
                <c:pt idx="8">
                  <c:v>96</c:v>
                </c:pt>
                <c:pt idx="9">
                  <c:v>108</c:v>
                </c:pt>
                <c:pt idx="10">
                  <c:v>88</c:v>
                </c:pt>
                <c:pt idx="11">
                  <c:v>97</c:v>
                </c:pt>
                <c:pt idx="12">
                  <c:v>102</c:v>
                </c:pt>
                <c:pt idx="13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6-46EB-A7ED-3435063E5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611160"/>
        <c:axId val="1"/>
      </c:lineChart>
      <c:catAx>
        <c:axId val="36461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7.4551000535252503E-3"/>
              <c:y val="0.101449504741555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611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17028768209865"/>
          <c:y val="0.29374220182276212"/>
          <c:w val="0.17782971231790123"/>
          <c:h val="0.33725055724818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Lagtingskandidater efter region 1967-2019</a:t>
            </a:r>
          </a:p>
        </c:rich>
      </c:tx>
      <c:layout>
        <c:manualLayout>
          <c:xMode val="edge"/>
          <c:yMode val="edge"/>
          <c:x val="1.4958106198263677E-3"/>
          <c:y val="1.9762856276131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21343914710804032"/>
          <c:w val="0.69183952743007859"/>
          <c:h val="0.65270499479022404"/>
        </c:manualLayout>
      </c:layout>
      <c:lineChart>
        <c:grouping val="standard"/>
        <c:varyColors val="0"/>
        <c:ser>
          <c:idx val="0"/>
          <c:order val="0"/>
          <c:tx>
            <c:strRef>
              <c:f>Kommun!$A$22</c:f>
              <c:strCache>
                <c:ptCount val="1"/>
                <c:pt idx="0">
                  <c:v>  Landsbygden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Kommun!$B$4:$O$4</c:f>
              <c:numCache>
                <c:formatCode>General</c:formatCode>
                <c:ptCount val="14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</c:numCache>
            </c:numRef>
          </c:cat>
          <c:val>
            <c:numRef>
              <c:f>Kommun!$B$22:$O$22</c:f>
              <c:numCache>
                <c:formatCode>0</c:formatCode>
                <c:ptCount val="14"/>
                <c:pt idx="0">
                  <c:v>50</c:v>
                </c:pt>
                <c:pt idx="1">
                  <c:v>56</c:v>
                </c:pt>
                <c:pt idx="2">
                  <c:v>92</c:v>
                </c:pt>
                <c:pt idx="3">
                  <c:v>93</c:v>
                </c:pt>
                <c:pt idx="4">
                  <c:v>81</c:v>
                </c:pt>
                <c:pt idx="5">
                  <c:v>89</c:v>
                </c:pt>
                <c:pt idx="6">
                  <c:v>98</c:v>
                </c:pt>
                <c:pt idx="7">
                  <c:v>117</c:v>
                </c:pt>
                <c:pt idx="8">
                  <c:v>129</c:v>
                </c:pt>
                <c:pt idx="9">
                  <c:v>129</c:v>
                </c:pt>
                <c:pt idx="10">
                  <c:v>132</c:v>
                </c:pt>
                <c:pt idx="11">
                  <c:v>134</c:v>
                </c:pt>
                <c:pt idx="12">
                  <c:v>135</c:v>
                </c:pt>
                <c:pt idx="13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F2-4D22-9036-068455048BC3}"/>
            </c:ext>
          </c:extLst>
        </c:ser>
        <c:ser>
          <c:idx val="1"/>
          <c:order val="1"/>
          <c:tx>
            <c:strRef>
              <c:f>Kommun!$A$20</c:f>
              <c:strCache>
                <c:ptCount val="1"/>
                <c:pt idx="0">
                  <c:v>Mariehamn</c:v>
                </c:pt>
              </c:strCache>
            </c:strRef>
          </c:tx>
          <c:spPr>
            <a:ln w="4762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Kommun!$B$4:$O$4</c:f>
              <c:numCache>
                <c:formatCode>General</c:formatCode>
                <c:ptCount val="14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</c:numCache>
            </c:numRef>
          </c:cat>
          <c:val>
            <c:numRef>
              <c:f>Kommun!$B$20:$O$20</c:f>
              <c:numCache>
                <c:formatCode>General</c:formatCode>
                <c:ptCount val="14"/>
                <c:pt idx="0">
                  <c:v>70</c:v>
                </c:pt>
                <c:pt idx="1">
                  <c:v>49</c:v>
                </c:pt>
                <c:pt idx="2">
                  <c:v>89</c:v>
                </c:pt>
                <c:pt idx="3">
                  <c:v>57</c:v>
                </c:pt>
                <c:pt idx="4" formatCode="#,##0">
                  <c:v>59</c:v>
                </c:pt>
                <c:pt idx="5" formatCode="#,##0">
                  <c:v>64</c:v>
                </c:pt>
                <c:pt idx="6">
                  <c:v>61</c:v>
                </c:pt>
                <c:pt idx="7">
                  <c:v>87</c:v>
                </c:pt>
                <c:pt idx="8">
                  <c:v>102</c:v>
                </c:pt>
                <c:pt idx="9">
                  <c:v>97</c:v>
                </c:pt>
                <c:pt idx="10">
                  <c:v>96</c:v>
                </c:pt>
                <c:pt idx="11">
                  <c:v>102</c:v>
                </c:pt>
                <c:pt idx="12">
                  <c:v>105</c:v>
                </c:pt>
                <c:pt idx="13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2-4D22-9036-068455048BC3}"/>
            </c:ext>
          </c:extLst>
        </c:ser>
        <c:ser>
          <c:idx val="2"/>
          <c:order val="2"/>
          <c:tx>
            <c:strRef>
              <c:f>Kommun!$A$23</c:f>
              <c:strCache>
                <c:ptCount val="1"/>
                <c:pt idx="0">
                  <c:v>  Skärgården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Kommun!$B$4:$O$4</c:f>
              <c:numCache>
                <c:formatCode>General</c:formatCode>
                <c:ptCount val="14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</c:numCache>
            </c:numRef>
          </c:cat>
          <c:val>
            <c:numRef>
              <c:f>Kommun!$B$23:$O$23</c:f>
              <c:numCache>
                <c:formatCode>0</c:formatCode>
                <c:ptCount val="14"/>
                <c:pt idx="0">
                  <c:v>25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18</c:v>
                </c:pt>
                <c:pt idx="5">
                  <c:v>14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21</c:v>
                </c:pt>
                <c:pt idx="10">
                  <c:v>17</c:v>
                </c:pt>
                <c:pt idx="11">
                  <c:v>24</c:v>
                </c:pt>
                <c:pt idx="12">
                  <c:v>13</c:v>
                </c:pt>
                <c:pt idx="1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F2-4D22-9036-068455048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332432"/>
        <c:axId val="1"/>
      </c:lineChart>
      <c:catAx>
        <c:axId val="45433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7.455077730668282E-3"/>
              <c:y val="0.101449504741555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5433243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40260915661407"/>
          <c:y val="0.19021081268950973"/>
          <c:w val="0.23259739084338599"/>
          <c:h val="0.699859298409616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Lagtingskandidater efter gruppering 1975-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2019</a:t>
            </a:r>
          </a:p>
        </c:rich>
      </c:tx>
      <c:layout>
        <c:manualLayout>
          <c:xMode val="edge"/>
          <c:yMode val="edge"/>
          <c:x val="1.4957366563637757E-3"/>
          <c:y val="9.833285152700567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937203675473073E-2"/>
          <c:y val="0.227523734814783"/>
          <c:w val="0.76088203894584228"/>
          <c:h val="0.6573998428153065"/>
        </c:manualLayout>
      </c:layout>
      <c:lineChart>
        <c:grouping val="standard"/>
        <c:varyColors val="0"/>
        <c:ser>
          <c:idx val="5"/>
          <c:order val="0"/>
          <c:tx>
            <c:strRef>
              <c:f>DiaUnd!$A$20</c:f>
              <c:strCache>
                <c:ptCount val="1"/>
                <c:pt idx="0">
                  <c:v>Övriga</c:v>
                </c:pt>
              </c:strCache>
            </c:strRef>
          </c:tx>
          <c:spPr>
            <a:ln w="22225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DiaUnd!$B$15:$L$15</c:f>
              <c:numCache>
                <c:formatCode>General</c:formatCod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DiaUnd!$B$20:$L$20</c:f>
              <c:numCache>
                <c:formatCode>General</c:formatCode>
                <c:ptCount val="11"/>
                <c:pt idx="0">
                  <c:v>4</c:v>
                </c:pt>
                <c:pt idx="1">
                  <c:v>1</c:v>
                </c:pt>
                <c:pt idx="2">
                  <c:v>26</c:v>
                </c:pt>
                <c:pt idx="3">
                  <c:v>37</c:v>
                </c:pt>
                <c:pt idx="4">
                  <c:v>24</c:v>
                </c:pt>
                <c:pt idx="5">
                  <c:v>59</c:v>
                </c:pt>
                <c:pt idx="6">
                  <c:v>57</c:v>
                </c:pt>
                <c:pt idx="7">
                  <c:v>61</c:v>
                </c:pt>
                <c:pt idx="8">
                  <c:v>76</c:v>
                </c:pt>
                <c:pt idx="9">
                  <c:v>75</c:v>
                </c:pt>
                <c:pt idx="10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CD-4AB0-9A99-D4EC1DBF86DF}"/>
            </c:ext>
          </c:extLst>
        </c:ser>
        <c:ser>
          <c:idx val="1"/>
          <c:order val="1"/>
          <c:tx>
            <c:strRef>
              <c:f>DiaUnd!$A$16</c:f>
              <c:strCache>
                <c:ptCount val="1"/>
                <c:pt idx="0">
                  <c:v>C</c:v>
                </c:pt>
              </c:strCache>
            </c:strRef>
          </c:tx>
          <c:spPr>
            <a:ln w="508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DiaUnd!$B$15:$L$15</c:f>
              <c:numCache>
                <c:formatCode>General</c:formatCod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DiaUnd!$B$16:$L$16</c:f>
              <c:numCache>
                <c:formatCode>General</c:formatCode>
                <c:ptCount val="11"/>
                <c:pt idx="0">
                  <c:v>65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62</c:v>
                </c:pt>
                <c:pt idx="5">
                  <c:v>51</c:v>
                </c:pt>
                <c:pt idx="6">
                  <c:v>36</c:v>
                </c:pt>
                <c:pt idx="7">
                  <c:v>48</c:v>
                </c:pt>
                <c:pt idx="8">
                  <c:v>43</c:v>
                </c:pt>
                <c:pt idx="9">
                  <c:v>41</c:v>
                </c:pt>
                <c:pt idx="1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D-4AB0-9A99-D4EC1DBF86DF}"/>
            </c:ext>
          </c:extLst>
        </c:ser>
        <c:ser>
          <c:idx val="2"/>
          <c:order val="2"/>
          <c:tx>
            <c:strRef>
              <c:f>DiaUnd!$A$17</c:f>
              <c:strCache>
                <c:ptCount val="1"/>
                <c:pt idx="0">
                  <c:v>L</c:v>
                </c:pt>
              </c:strCache>
            </c:strRef>
          </c:tx>
          <c:spPr>
            <a:ln w="53975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DiaUnd!$B$15:$L$15</c:f>
              <c:numCache>
                <c:formatCode>General</c:formatCod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DiaUnd!$B$17:$L$17</c:f>
              <c:numCache>
                <c:formatCode>General</c:formatCode>
                <c:ptCount val="11"/>
                <c:pt idx="0">
                  <c:v>49</c:v>
                </c:pt>
                <c:pt idx="1">
                  <c:v>47</c:v>
                </c:pt>
                <c:pt idx="2">
                  <c:v>44</c:v>
                </c:pt>
                <c:pt idx="3">
                  <c:v>36</c:v>
                </c:pt>
                <c:pt idx="4">
                  <c:v>55</c:v>
                </c:pt>
                <c:pt idx="5">
                  <c:v>67</c:v>
                </c:pt>
                <c:pt idx="6">
                  <c:v>63</c:v>
                </c:pt>
                <c:pt idx="7">
                  <c:v>62</c:v>
                </c:pt>
                <c:pt idx="8">
                  <c:v>59</c:v>
                </c:pt>
                <c:pt idx="9">
                  <c:v>50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CD-4AB0-9A99-D4EC1DBF86DF}"/>
            </c:ext>
          </c:extLst>
        </c:ser>
        <c:ser>
          <c:idx val="4"/>
          <c:order val="3"/>
          <c:tx>
            <c:strRef>
              <c:f>DiaUnd!$A$19</c:f>
              <c:strCache>
                <c:ptCount val="1"/>
                <c:pt idx="0">
                  <c:v>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DiaUnd!$B$15:$L$15</c:f>
              <c:numCache>
                <c:formatCode>General</c:formatCod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DiaUnd!$B$19:$L$19</c:f>
              <c:numCache>
                <c:formatCode>General</c:formatCode>
                <c:ptCount val="11"/>
                <c:pt idx="0">
                  <c:v>33</c:v>
                </c:pt>
                <c:pt idx="1">
                  <c:v>36</c:v>
                </c:pt>
                <c:pt idx="2">
                  <c:v>27</c:v>
                </c:pt>
                <c:pt idx="3">
                  <c:v>33</c:v>
                </c:pt>
                <c:pt idx="4">
                  <c:v>44</c:v>
                </c:pt>
                <c:pt idx="5">
                  <c:v>41</c:v>
                </c:pt>
                <c:pt idx="6">
                  <c:v>62</c:v>
                </c:pt>
                <c:pt idx="7">
                  <c:v>51</c:v>
                </c:pt>
                <c:pt idx="8">
                  <c:v>51</c:v>
                </c:pt>
                <c:pt idx="9">
                  <c:v>53</c:v>
                </c:pt>
                <c:pt idx="1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CD-4AB0-9A99-D4EC1DBF86DF}"/>
            </c:ext>
          </c:extLst>
        </c:ser>
        <c:ser>
          <c:idx val="3"/>
          <c:order val="4"/>
          <c:tx>
            <c:strRef>
              <c:f>DiaUnd!$A$18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DiaUnd!$B$15:$L$15</c:f>
              <c:numCache>
                <c:formatCode>General</c:formatCod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DiaUnd!$B$18:$L$18</c:f>
              <c:numCache>
                <c:formatCode>General</c:formatCode>
                <c:ptCount val="11"/>
                <c:pt idx="0">
                  <c:v>19</c:v>
                </c:pt>
                <c:pt idx="1">
                  <c:v>27</c:v>
                </c:pt>
                <c:pt idx="2">
                  <c:v>22</c:v>
                </c:pt>
                <c:pt idx="3">
                  <c:v>25</c:v>
                </c:pt>
                <c:pt idx="4">
                  <c:v>37</c:v>
                </c:pt>
                <c:pt idx="5">
                  <c:v>33</c:v>
                </c:pt>
                <c:pt idx="6">
                  <c:v>29</c:v>
                </c:pt>
                <c:pt idx="7">
                  <c:v>23</c:v>
                </c:pt>
                <c:pt idx="8">
                  <c:v>32</c:v>
                </c:pt>
                <c:pt idx="9">
                  <c:v>35</c:v>
                </c:pt>
                <c:pt idx="1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CD-4AB0-9A99-D4EC1DBF8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332432"/>
        <c:axId val="1"/>
      </c:lineChart>
      <c:catAx>
        <c:axId val="45433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3.5020489223926962E-4"/>
              <c:y val="0.14370311168024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5433243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50971982160771"/>
          <c:y val="0.2483325237595814"/>
          <c:w val="0.14141092119582613"/>
          <c:h val="0.516608606266352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Lagtingskandidater efter kön och politisk gruppering 2007-2019</a:t>
            </a:r>
          </a:p>
        </c:rich>
      </c:tx>
      <c:layout>
        <c:manualLayout>
          <c:xMode val="edge"/>
          <c:yMode val="edge"/>
          <c:x val="0"/>
          <c:y val="1.11103759088937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2397884860969"/>
          <c:y val="8.7785104167617631E-2"/>
          <c:w val="0.82405585609867227"/>
          <c:h val="0.822738710550049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DiaUnd!$B$29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DiaUnd!$A$30:$A$73</c:f>
              <c:strCache>
                <c:ptCount val="44"/>
                <c:pt idx="0">
                  <c:v>C 2007</c:v>
                </c:pt>
                <c:pt idx="1">
                  <c:v>C 2011</c:v>
                </c:pt>
                <c:pt idx="2">
                  <c:v>C 2015</c:v>
                </c:pt>
                <c:pt idx="3">
                  <c:v>C 2019</c:v>
                </c:pt>
                <c:pt idx="5">
                  <c:v>L 2007</c:v>
                </c:pt>
                <c:pt idx="6">
                  <c:v>L 2011</c:v>
                </c:pt>
                <c:pt idx="7">
                  <c:v>L 2015</c:v>
                </c:pt>
                <c:pt idx="8">
                  <c:v>L 2019</c:v>
                </c:pt>
                <c:pt idx="10">
                  <c:v>M 2007</c:v>
                </c:pt>
                <c:pt idx="11">
                  <c:v>M 2011</c:v>
                </c:pt>
                <c:pt idx="12">
                  <c:v>M 2015</c:v>
                </c:pt>
                <c:pt idx="13">
                  <c:v>M 2019</c:v>
                </c:pt>
                <c:pt idx="15">
                  <c:v>Ob 2007</c:v>
                </c:pt>
                <c:pt idx="16">
                  <c:v>Ob 2011</c:v>
                </c:pt>
                <c:pt idx="17">
                  <c:v>Ob 2015</c:v>
                </c:pt>
                <c:pt idx="18">
                  <c:v>Ob 2019</c:v>
                </c:pt>
                <c:pt idx="20">
                  <c:v>S 2007</c:v>
                </c:pt>
                <c:pt idx="21">
                  <c:v>S 2011</c:v>
                </c:pt>
                <c:pt idx="22">
                  <c:v>S 2015</c:v>
                </c:pt>
                <c:pt idx="23">
                  <c:v>S 2019</c:v>
                </c:pt>
                <c:pt idx="25">
                  <c:v>ÅF 2007</c:v>
                </c:pt>
                <c:pt idx="26">
                  <c:v>ÅF 2011</c:v>
                </c:pt>
                <c:pt idx="27">
                  <c:v>ÅF 2015</c:v>
                </c:pt>
                <c:pt idx="28">
                  <c:v>ÅF 2019</c:v>
                </c:pt>
                <c:pt idx="30">
                  <c:v>HI2007</c:v>
                </c:pt>
                <c:pt idx="31">
                  <c:v>HI2011</c:v>
                </c:pt>
                <c:pt idx="32">
                  <c:v>HI2015</c:v>
                </c:pt>
                <c:pt idx="33">
                  <c:v>HI2019</c:v>
                </c:pt>
                <c:pt idx="35">
                  <c:v>ÅD2007</c:v>
                </c:pt>
                <c:pt idx="36">
                  <c:v>ÅD2011</c:v>
                </c:pt>
                <c:pt idx="37">
                  <c:v>ÅD2015</c:v>
                </c:pt>
                <c:pt idx="38">
                  <c:v>ÅD2019</c:v>
                </c:pt>
                <c:pt idx="40">
                  <c:v>Övr 2007</c:v>
                </c:pt>
                <c:pt idx="41">
                  <c:v>Övr 2011</c:v>
                </c:pt>
                <c:pt idx="42">
                  <c:v>Övr 2015</c:v>
                </c:pt>
                <c:pt idx="43">
                  <c:v>Övr 2019</c:v>
                </c:pt>
              </c:strCache>
            </c:strRef>
          </c:cat>
          <c:val>
            <c:numRef>
              <c:f>DiaUnd!$B$30:$B$73</c:f>
              <c:numCache>
                <c:formatCode>0.0</c:formatCode>
                <c:ptCount val="44"/>
                <c:pt idx="0">
                  <c:v>25</c:v>
                </c:pt>
                <c:pt idx="1">
                  <c:v>25.581395348837212</c:v>
                </c:pt>
                <c:pt idx="2">
                  <c:v>41.463414634146339</c:v>
                </c:pt>
                <c:pt idx="3">
                  <c:v>33.333333333333329</c:v>
                </c:pt>
                <c:pt idx="5">
                  <c:v>41.935483870967744</c:v>
                </c:pt>
                <c:pt idx="6">
                  <c:v>32.20338983050847</c:v>
                </c:pt>
                <c:pt idx="7">
                  <c:v>38</c:v>
                </c:pt>
                <c:pt idx="8">
                  <c:v>48.717948717948715</c:v>
                </c:pt>
                <c:pt idx="10">
                  <c:v>34.782608695652172</c:v>
                </c:pt>
                <c:pt idx="11">
                  <c:v>43.75</c:v>
                </c:pt>
                <c:pt idx="12">
                  <c:v>37.142857142857146</c:v>
                </c:pt>
                <c:pt idx="13">
                  <c:v>34.482758620689658</c:v>
                </c:pt>
                <c:pt idx="15">
                  <c:v>31.578947368421051</c:v>
                </c:pt>
                <c:pt idx="16">
                  <c:v>44.117647058823529</c:v>
                </c:pt>
                <c:pt idx="17">
                  <c:v>29.411764705882355</c:v>
                </c:pt>
                <c:pt idx="18">
                  <c:v>19.047619047619047</c:v>
                </c:pt>
                <c:pt idx="20">
                  <c:v>49.019607843137251</c:v>
                </c:pt>
                <c:pt idx="21">
                  <c:v>56.862745098039213</c:v>
                </c:pt>
                <c:pt idx="22">
                  <c:v>56.60377358490566</c:v>
                </c:pt>
                <c:pt idx="23">
                  <c:v>50</c:v>
                </c:pt>
                <c:pt idx="25">
                  <c:v>19.047619047619047</c:v>
                </c:pt>
                <c:pt idx="26">
                  <c:v>24.390243902439025</c:v>
                </c:pt>
                <c:pt idx="27">
                  <c:v>28.125</c:v>
                </c:pt>
                <c:pt idx="28">
                  <c:v>31.578947368421051</c:v>
                </c:pt>
                <c:pt idx="30">
                  <c:v>0</c:v>
                </c:pt>
                <c:pt idx="31">
                  <c:v>0</c:v>
                </c:pt>
                <c:pt idx="32">
                  <c:v>80</c:v>
                </c:pt>
                <c:pt idx="33">
                  <c:v>50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50</c:v>
                </c:pt>
                <c:pt idx="41">
                  <c:v>0</c:v>
                </c:pt>
                <c:pt idx="42">
                  <c:v>0</c:v>
                </c:pt>
                <c:pt idx="4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1-4429-9294-2175FE762BD0}"/>
            </c:ext>
          </c:extLst>
        </c:ser>
        <c:ser>
          <c:idx val="1"/>
          <c:order val="1"/>
          <c:tx>
            <c:strRef>
              <c:f>DiaUnd!$C$29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DiaUnd!$A$30:$A$73</c:f>
              <c:strCache>
                <c:ptCount val="44"/>
                <c:pt idx="0">
                  <c:v>C 2007</c:v>
                </c:pt>
                <c:pt idx="1">
                  <c:v>C 2011</c:v>
                </c:pt>
                <c:pt idx="2">
                  <c:v>C 2015</c:v>
                </c:pt>
                <c:pt idx="3">
                  <c:v>C 2019</c:v>
                </c:pt>
                <c:pt idx="5">
                  <c:v>L 2007</c:v>
                </c:pt>
                <c:pt idx="6">
                  <c:v>L 2011</c:v>
                </c:pt>
                <c:pt idx="7">
                  <c:v>L 2015</c:v>
                </c:pt>
                <c:pt idx="8">
                  <c:v>L 2019</c:v>
                </c:pt>
                <c:pt idx="10">
                  <c:v>M 2007</c:v>
                </c:pt>
                <c:pt idx="11">
                  <c:v>M 2011</c:v>
                </c:pt>
                <c:pt idx="12">
                  <c:v>M 2015</c:v>
                </c:pt>
                <c:pt idx="13">
                  <c:v>M 2019</c:v>
                </c:pt>
                <c:pt idx="15">
                  <c:v>Ob 2007</c:v>
                </c:pt>
                <c:pt idx="16">
                  <c:v>Ob 2011</c:v>
                </c:pt>
                <c:pt idx="17">
                  <c:v>Ob 2015</c:v>
                </c:pt>
                <c:pt idx="18">
                  <c:v>Ob 2019</c:v>
                </c:pt>
                <c:pt idx="20">
                  <c:v>S 2007</c:v>
                </c:pt>
                <c:pt idx="21">
                  <c:v>S 2011</c:v>
                </c:pt>
                <c:pt idx="22">
                  <c:v>S 2015</c:v>
                </c:pt>
                <c:pt idx="23">
                  <c:v>S 2019</c:v>
                </c:pt>
                <c:pt idx="25">
                  <c:v>ÅF 2007</c:v>
                </c:pt>
                <c:pt idx="26">
                  <c:v>ÅF 2011</c:v>
                </c:pt>
                <c:pt idx="27">
                  <c:v>ÅF 2015</c:v>
                </c:pt>
                <c:pt idx="28">
                  <c:v>ÅF 2019</c:v>
                </c:pt>
                <c:pt idx="30">
                  <c:v>HI2007</c:v>
                </c:pt>
                <c:pt idx="31">
                  <c:v>HI2011</c:v>
                </c:pt>
                <c:pt idx="32">
                  <c:v>HI2015</c:v>
                </c:pt>
                <c:pt idx="33">
                  <c:v>HI2019</c:v>
                </c:pt>
                <c:pt idx="35">
                  <c:v>ÅD2007</c:v>
                </c:pt>
                <c:pt idx="36">
                  <c:v>ÅD2011</c:v>
                </c:pt>
                <c:pt idx="37">
                  <c:v>ÅD2015</c:v>
                </c:pt>
                <c:pt idx="38">
                  <c:v>ÅD2019</c:v>
                </c:pt>
                <c:pt idx="40">
                  <c:v>Övr 2007</c:v>
                </c:pt>
                <c:pt idx="41">
                  <c:v>Övr 2011</c:v>
                </c:pt>
                <c:pt idx="42">
                  <c:v>Övr 2015</c:v>
                </c:pt>
                <c:pt idx="43">
                  <c:v>Övr 2019</c:v>
                </c:pt>
              </c:strCache>
            </c:strRef>
          </c:cat>
          <c:val>
            <c:numRef>
              <c:f>DiaUnd!$C$30:$C$73</c:f>
              <c:numCache>
                <c:formatCode>0.0</c:formatCode>
                <c:ptCount val="44"/>
                <c:pt idx="0">
                  <c:v>75</c:v>
                </c:pt>
                <c:pt idx="1">
                  <c:v>74.418604651162795</c:v>
                </c:pt>
                <c:pt idx="2">
                  <c:v>58.536585365853654</c:v>
                </c:pt>
                <c:pt idx="3">
                  <c:v>66.666666666666657</c:v>
                </c:pt>
                <c:pt idx="5">
                  <c:v>58.064516129032263</c:v>
                </c:pt>
                <c:pt idx="6">
                  <c:v>67.796610169491515</c:v>
                </c:pt>
                <c:pt idx="7">
                  <c:v>62</c:v>
                </c:pt>
                <c:pt idx="8">
                  <c:v>51.282051282051277</c:v>
                </c:pt>
                <c:pt idx="10">
                  <c:v>65.217391304347828</c:v>
                </c:pt>
                <c:pt idx="11">
                  <c:v>56.25</c:v>
                </c:pt>
                <c:pt idx="12">
                  <c:v>62.857142857142854</c:v>
                </c:pt>
                <c:pt idx="13">
                  <c:v>65.517241379310349</c:v>
                </c:pt>
                <c:pt idx="15">
                  <c:v>68.421052631578945</c:v>
                </c:pt>
                <c:pt idx="16">
                  <c:v>55.882352941176471</c:v>
                </c:pt>
                <c:pt idx="17">
                  <c:v>70.588235294117652</c:v>
                </c:pt>
                <c:pt idx="18">
                  <c:v>80.952380952380949</c:v>
                </c:pt>
                <c:pt idx="20">
                  <c:v>50.980392156862742</c:v>
                </c:pt>
                <c:pt idx="21">
                  <c:v>43.137254901960787</c:v>
                </c:pt>
                <c:pt idx="22">
                  <c:v>43.39622641509434</c:v>
                </c:pt>
                <c:pt idx="23">
                  <c:v>50</c:v>
                </c:pt>
                <c:pt idx="25">
                  <c:v>80.952380952380949</c:v>
                </c:pt>
                <c:pt idx="26">
                  <c:v>75.609756097560975</c:v>
                </c:pt>
                <c:pt idx="27">
                  <c:v>71.875</c:v>
                </c:pt>
                <c:pt idx="28">
                  <c:v>68.421052631578945</c:v>
                </c:pt>
                <c:pt idx="30">
                  <c:v>0</c:v>
                </c:pt>
                <c:pt idx="31">
                  <c:v>0</c:v>
                </c:pt>
                <c:pt idx="32">
                  <c:v>20</c:v>
                </c:pt>
                <c:pt idx="33">
                  <c:v>50</c:v>
                </c:pt>
                <c:pt idx="35">
                  <c:v>0</c:v>
                </c:pt>
                <c:pt idx="36">
                  <c:v>0</c:v>
                </c:pt>
                <c:pt idx="37">
                  <c:v>100</c:v>
                </c:pt>
                <c:pt idx="38">
                  <c:v>100</c:v>
                </c:pt>
                <c:pt idx="40">
                  <c:v>50</c:v>
                </c:pt>
                <c:pt idx="41">
                  <c:v>100</c:v>
                </c:pt>
                <c:pt idx="42">
                  <c:v>0</c:v>
                </c:pt>
                <c:pt idx="4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1-4429-9294-2175FE762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070431792"/>
        <c:axId val="1"/>
      </c:barChart>
      <c:catAx>
        <c:axId val="1070431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87402259500171176"/>
              <c:y val="0.958855484758167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7043179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39216655889031"/>
          <c:y val="0.95747936419770574"/>
          <c:w val="0.25659469985606637"/>
          <c:h val="4.2026452842645133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66675</xdr:colOff>
      <xdr:row>26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1DD0D5-9EA3-4DD4-B42F-5E05FE996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95249</xdr:rowOff>
    </xdr:from>
    <xdr:to>
      <xdr:col>10</xdr:col>
      <xdr:colOff>95250</xdr:colOff>
      <xdr:row>42</xdr:row>
      <xdr:rowOff>47624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F147334-9D1F-4686-82BE-92631228C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133352</xdr:rowOff>
    </xdr:from>
    <xdr:to>
      <xdr:col>11</xdr:col>
      <xdr:colOff>342900</xdr:colOff>
      <xdr:row>37</xdr:row>
      <xdr:rowOff>95250</xdr:rowOff>
    </xdr:to>
    <xdr:graphicFrame macro="">
      <xdr:nvGraphicFramePr>
        <xdr:cNvPr id="1107" name="Chart 1">
          <a:extLst>
            <a:ext uri="{FF2B5EF4-FFF2-40B4-BE49-F238E27FC236}">
              <a16:creationId xmlns:a16="http://schemas.microsoft.com/office/drawing/2014/main" id="{1C9FE584-7520-4826-9DAE-DC9957443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152399</xdr:rowOff>
    </xdr:from>
    <xdr:to>
      <xdr:col>13</xdr:col>
      <xdr:colOff>38100</xdr:colOff>
      <xdr:row>44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24222C-4438-485F-809B-BAC8EF641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showGridLines="0" workbookViewId="0">
      <selection activeCell="V19" sqref="V19"/>
    </sheetView>
  </sheetViews>
  <sheetFormatPr defaultRowHeight="12" x14ac:dyDescent="0.2"/>
  <cols>
    <col min="1" max="1" width="12.5703125" style="1" customWidth="1"/>
    <col min="2" max="15" width="5.140625" style="1" customWidth="1"/>
    <col min="16" max="17" width="6.85546875" style="1" customWidth="1"/>
    <col min="18" max="29" width="5.42578125" style="1" customWidth="1"/>
    <col min="30" max="16384" width="9.140625" style="1"/>
  </cols>
  <sheetData>
    <row r="1" spans="1:30" x14ac:dyDescent="0.2">
      <c r="A1" s="1" t="s">
        <v>4</v>
      </c>
    </row>
    <row r="3" spans="1:30" ht="15.75" thickBot="1" x14ac:dyDescent="0.3">
      <c r="A3" s="13" t="s">
        <v>77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  <c r="N3" s="14"/>
    </row>
    <row r="4" spans="1:30" x14ac:dyDescent="0.2">
      <c r="A4" s="3" t="s">
        <v>36</v>
      </c>
      <c r="B4" s="4">
        <v>1967</v>
      </c>
      <c r="C4" s="5">
        <v>1971</v>
      </c>
      <c r="D4" s="4">
        <v>1975</v>
      </c>
      <c r="E4" s="5">
        <v>1979</v>
      </c>
      <c r="F4" s="4">
        <v>1983</v>
      </c>
      <c r="G4" s="5">
        <v>1987</v>
      </c>
      <c r="H4" s="4">
        <v>1991</v>
      </c>
      <c r="I4" s="5">
        <v>1995</v>
      </c>
      <c r="J4" s="4">
        <v>1999</v>
      </c>
      <c r="K4" s="5">
        <v>2003</v>
      </c>
      <c r="L4" s="4">
        <v>2007</v>
      </c>
      <c r="M4" s="5">
        <v>2011</v>
      </c>
      <c r="N4" s="4">
        <v>2015</v>
      </c>
      <c r="O4" s="35">
        <v>2019</v>
      </c>
    </row>
    <row r="5" spans="1:30" x14ac:dyDescent="0.2">
      <c r="A5" s="22" t="s">
        <v>2</v>
      </c>
      <c r="B5" s="20">
        <f>SUM(B6:B7)</f>
        <v>145</v>
      </c>
      <c r="C5" s="20">
        <f t="shared" ref="C5:N5" si="0">SUM(C6:C7)</f>
        <v>121</v>
      </c>
      <c r="D5" s="20">
        <f t="shared" si="0"/>
        <v>200</v>
      </c>
      <c r="E5" s="20">
        <f t="shared" si="0"/>
        <v>170</v>
      </c>
      <c r="F5" s="20">
        <f t="shared" si="0"/>
        <v>158</v>
      </c>
      <c r="G5" s="20">
        <f t="shared" si="0"/>
        <v>167</v>
      </c>
      <c r="H5" s="20">
        <f t="shared" si="0"/>
        <v>180</v>
      </c>
      <c r="I5" s="20">
        <f t="shared" si="0"/>
        <v>222</v>
      </c>
      <c r="J5" s="20">
        <f t="shared" si="0"/>
        <v>251</v>
      </c>
      <c r="K5" s="20">
        <f t="shared" si="0"/>
        <v>247</v>
      </c>
      <c r="L5" s="20">
        <f t="shared" si="0"/>
        <v>245</v>
      </c>
      <c r="M5" s="20">
        <f t="shared" si="0"/>
        <v>261</v>
      </c>
      <c r="N5" s="20">
        <f t="shared" si="0"/>
        <v>254</v>
      </c>
      <c r="O5" s="20">
        <f t="shared" ref="O5" si="1">SUM(O6:O7)</f>
        <v>239</v>
      </c>
    </row>
    <row r="6" spans="1:30" x14ac:dyDescent="0.2">
      <c r="A6" s="2" t="s">
        <v>0</v>
      </c>
      <c r="B6" s="16">
        <v>14</v>
      </c>
      <c r="C6" s="16">
        <v>14</v>
      </c>
      <c r="D6" s="16">
        <v>34</v>
      </c>
      <c r="E6" s="16">
        <v>47</v>
      </c>
      <c r="F6" s="16">
        <v>41</v>
      </c>
      <c r="G6" s="16">
        <v>49</v>
      </c>
      <c r="H6" s="16">
        <v>47</v>
      </c>
      <c r="I6" s="16">
        <v>93</v>
      </c>
      <c r="J6" s="16">
        <v>96</v>
      </c>
      <c r="K6" s="16">
        <v>108</v>
      </c>
      <c r="L6" s="16">
        <v>88</v>
      </c>
      <c r="M6" s="16">
        <v>97</v>
      </c>
      <c r="N6" s="33">
        <v>102</v>
      </c>
      <c r="O6" s="33">
        <v>85</v>
      </c>
    </row>
    <row r="7" spans="1:30" x14ac:dyDescent="0.2">
      <c r="A7" s="2" t="s">
        <v>1</v>
      </c>
      <c r="B7" s="16">
        <v>131</v>
      </c>
      <c r="C7" s="16">
        <v>107</v>
      </c>
      <c r="D7" s="16">
        <v>166</v>
      </c>
      <c r="E7" s="16">
        <v>123</v>
      </c>
      <c r="F7" s="16">
        <v>117</v>
      </c>
      <c r="G7" s="16">
        <v>118</v>
      </c>
      <c r="H7" s="16">
        <v>133</v>
      </c>
      <c r="I7" s="16">
        <v>129</v>
      </c>
      <c r="J7" s="16">
        <v>155</v>
      </c>
      <c r="K7" s="16">
        <v>139</v>
      </c>
      <c r="L7" s="16">
        <v>157</v>
      </c>
      <c r="M7" s="16">
        <v>164</v>
      </c>
      <c r="N7" s="33">
        <v>152</v>
      </c>
      <c r="O7" s="33">
        <v>154</v>
      </c>
    </row>
    <row r="8" spans="1:30" x14ac:dyDescent="0.2">
      <c r="A8" s="22" t="s">
        <v>34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3"/>
      <c r="O8" s="33"/>
      <c r="P8" s="2"/>
    </row>
    <row r="9" spans="1:30" x14ac:dyDescent="0.2">
      <c r="A9" s="2" t="s">
        <v>0</v>
      </c>
      <c r="B9" s="16">
        <f>B6/B5*100</f>
        <v>9.6551724137931032</v>
      </c>
      <c r="C9" s="16">
        <f t="shared" ref="C9:N9" si="2">C6/C5*100</f>
        <v>11.570247933884298</v>
      </c>
      <c r="D9" s="16">
        <f t="shared" si="2"/>
        <v>17</v>
      </c>
      <c r="E9" s="16">
        <f t="shared" si="2"/>
        <v>27.647058823529413</v>
      </c>
      <c r="F9" s="16">
        <f t="shared" si="2"/>
        <v>25.949367088607595</v>
      </c>
      <c r="G9" s="16">
        <f t="shared" si="2"/>
        <v>29.341317365269461</v>
      </c>
      <c r="H9" s="16">
        <f t="shared" si="2"/>
        <v>26.111111111111114</v>
      </c>
      <c r="I9" s="16">
        <f t="shared" si="2"/>
        <v>41.891891891891895</v>
      </c>
      <c r="J9" s="16">
        <f t="shared" si="2"/>
        <v>38.247011952191237</v>
      </c>
      <c r="K9" s="16">
        <f t="shared" si="2"/>
        <v>43.724696356275302</v>
      </c>
      <c r="L9" s="16">
        <f t="shared" si="2"/>
        <v>35.918367346938773</v>
      </c>
      <c r="M9" s="16">
        <f t="shared" si="2"/>
        <v>37.164750957854409</v>
      </c>
      <c r="N9" s="16">
        <f t="shared" si="2"/>
        <v>40.15748031496063</v>
      </c>
      <c r="O9" s="16">
        <f t="shared" ref="O9" si="3">O6/O5*100</f>
        <v>35.564853556485353</v>
      </c>
    </row>
    <row r="10" spans="1:30" ht="12.75" thickBot="1" x14ac:dyDescent="0.25">
      <c r="A10" s="15" t="s">
        <v>1</v>
      </c>
      <c r="B10" s="19">
        <f>B7/B5*100</f>
        <v>90.344827586206904</v>
      </c>
      <c r="C10" s="19">
        <f t="shared" ref="C10:N10" si="4">C7/C5*100</f>
        <v>88.429752066115711</v>
      </c>
      <c r="D10" s="19">
        <f t="shared" si="4"/>
        <v>83</v>
      </c>
      <c r="E10" s="19">
        <f t="shared" si="4"/>
        <v>72.35294117647058</v>
      </c>
      <c r="F10" s="19">
        <f t="shared" si="4"/>
        <v>74.050632911392398</v>
      </c>
      <c r="G10" s="19">
        <f t="shared" si="4"/>
        <v>70.658682634730539</v>
      </c>
      <c r="H10" s="19">
        <f t="shared" si="4"/>
        <v>73.888888888888886</v>
      </c>
      <c r="I10" s="19">
        <f t="shared" si="4"/>
        <v>58.108108108108105</v>
      </c>
      <c r="J10" s="19">
        <f t="shared" si="4"/>
        <v>61.752988047808763</v>
      </c>
      <c r="K10" s="19">
        <f t="shared" si="4"/>
        <v>56.275303643724698</v>
      </c>
      <c r="L10" s="19">
        <f t="shared" si="4"/>
        <v>64.08163265306122</v>
      </c>
      <c r="M10" s="19">
        <f t="shared" si="4"/>
        <v>62.835249042145591</v>
      </c>
      <c r="N10" s="19">
        <f t="shared" si="4"/>
        <v>59.842519685039377</v>
      </c>
      <c r="O10" s="19">
        <f t="shared" ref="O10" si="5">O7/O5*100</f>
        <v>64.43514644351464</v>
      </c>
    </row>
    <row r="11" spans="1:30" x14ac:dyDescent="0.2">
      <c r="A11" s="6" t="s">
        <v>23</v>
      </c>
    </row>
    <row r="12" spans="1:30" x14ac:dyDescent="0.2">
      <c r="A12" s="30" t="s">
        <v>40</v>
      </c>
    </row>
    <row r="14" spans="1:30" ht="12" customHeight="1" x14ac:dyDescent="0.2">
      <c r="A14" s="6"/>
      <c r="B14" s="7"/>
      <c r="C14" s="7"/>
      <c r="D14" s="7"/>
      <c r="E14" s="8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2" customHeight="1" x14ac:dyDescent="0.2">
      <c r="A15" s="6"/>
      <c r="B15" s="7"/>
      <c r="C15" s="7"/>
      <c r="D15" s="7"/>
      <c r="E15" s="8"/>
    </row>
    <row r="16" spans="1:30" ht="12" customHeight="1" x14ac:dyDescent="0.2">
      <c r="A16" s="6"/>
      <c r="B16" s="7"/>
      <c r="C16" s="7"/>
      <c r="D16" s="7"/>
      <c r="E16" s="8"/>
    </row>
    <row r="17" spans="1:5" ht="12" customHeight="1" x14ac:dyDescent="0.2">
      <c r="A17" s="6"/>
      <c r="B17" s="7"/>
      <c r="C17" s="7"/>
      <c r="D17" s="7"/>
      <c r="E17" s="8"/>
    </row>
    <row r="18" spans="1:5" ht="12" customHeight="1" x14ac:dyDescent="0.2">
      <c r="A18" s="6"/>
      <c r="B18" s="7"/>
      <c r="C18" s="7"/>
      <c r="D18" s="7"/>
      <c r="E18" s="8"/>
    </row>
    <row r="19" spans="1:5" ht="10.5" customHeight="1" x14ac:dyDescent="0.2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workbookViewId="0"/>
  </sheetViews>
  <sheetFormatPr defaultRowHeight="12" x14ac:dyDescent="0.2"/>
  <cols>
    <col min="1" max="1" width="12.5703125" style="1" customWidth="1"/>
    <col min="2" max="15" width="5.140625" style="1" customWidth="1"/>
    <col min="16" max="18" width="6.85546875" style="1" customWidth="1"/>
    <col min="19" max="30" width="5.42578125" style="1" customWidth="1"/>
    <col min="31" max="16384" width="9.140625" style="1"/>
  </cols>
  <sheetData>
    <row r="1" spans="1:15" x14ac:dyDescent="0.2">
      <c r="A1" s="1" t="s">
        <v>4</v>
      </c>
    </row>
    <row r="3" spans="1:15" ht="24.75" customHeight="1" thickBot="1" x14ac:dyDescent="0.3">
      <c r="A3" s="13" t="s">
        <v>78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  <c r="N3" s="14"/>
      <c r="O3" s="36"/>
    </row>
    <row r="4" spans="1:15" ht="18" customHeight="1" x14ac:dyDescent="0.2">
      <c r="A4" s="3" t="s">
        <v>5</v>
      </c>
      <c r="B4" s="4">
        <v>1967</v>
      </c>
      <c r="C4" s="5">
        <v>1971</v>
      </c>
      <c r="D4" s="4">
        <v>1975</v>
      </c>
      <c r="E4" s="5">
        <v>1979</v>
      </c>
      <c r="F4" s="4">
        <v>1983</v>
      </c>
      <c r="G4" s="5">
        <v>1987</v>
      </c>
      <c r="H4" s="4">
        <v>1991</v>
      </c>
      <c r="I4" s="5">
        <v>1995</v>
      </c>
      <c r="J4" s="4">
        <v>1999</v>
      </c>
      <c r="K4" s="5">
        <v>2003</v>
      </c>
      <c r="L4" s="4">
        <v>2007</v>
      </c>
      <c r="M4" s="5">
        <v>2011</v>
      </c>
      <c r="N4" s="4">
        <v>2015</v>
      </c>
      <c r="O4" s="35">
        <v>2019</v>
      </c>
    </row>
    <row r="5" spans="1:15" ht="12" customHeight="1" x14ac:dyDescent="0.2">
      <c r="A5" s="2" t="s">
        <v>6</v>
      </c>
      <c r="B5" s="9">
        <v>4</v>
      </c>
      <c r="C5" s="9">
        <v>4</v>
      </c>
      <c r="D5" s="9">
        <v>5</v>
      </c>
      <c r="E5" s="9">
        <v>5</v>
      </c>
      <c r="F5" s="10">
        <v>4</v>
      </c>
      <c r="G5" s="10">
        <v>4</v>
      </c>
      <c r="H5" s="1">
        <v>4</v>
      </c>
      <c r="I5" s="1">
        <v>4</v>
      </c>
      <c r="J5" s="1">
        <v>3</v>
      </c>
      <c r="K5" s="1">
        <v>4</v>
      </c>
      <c r="L5" s="1">
        <v>4</v>
      </c>
      <c r="M5" s="1">
        <v>4</v>
      </c>
      <c r="N5" s="28">
        <v>5</v>
      </c>
      <c r="O5" s="28">
        <v>3</v>
      </c>
    </row>
    <row r="6" spans="1:15" ht="12" customHeight="1" x14ac:dyDescent="0.2">
      <c r="A6" s="2" t="s">
        <v>7</v>
      </c>
      <c r="B6" s="9">
        <v>3</v>
      </c>
      <c r="C6" s="9">
        <v>3</v>
      </c>
      <c r="D6" s="9">
        <v>6</v>
      </c>
      <c r="E6" s="9">
        <v>4</v>
      </c>
      <c r="F6" s="10">
        <v>5</v>
      </c>
      <c r="G6" s="10">
        <v>7</v>
      </c>
      <c r="H6" s="1">
        <v>13</v>
      </c>
      <c r="I6" s="1">
        <v>7</v>
      </c>
      <c r="J6" s="1">
        <v>10</v>
      </c>
      <c r="K6" s="1">
        <v>9</v>
      </c>
      <c r="L6" s="1">
        <v>10</v>
      </c>
      <c r="M6" s="1">
        <v>10</v>
      </c>
      <c r="N6" s="28">
        <v>12</v>
      </c>
      <c r="O6" s="28">
        <v>8</v>
      </c>
    </row>
    <row r="7" spans="1:15" ht="12" customHeight="1" x14ac:dyDescent="0.2">
      <c r="A7" s="2" t="s">
        <v>8</v>
      </c>
      <c r="B7" s="9">
        <v>12</v>
      </c>
      <c r="C7" s="9">
        <v>10</v>
      </c>
      <c r="D7" s="9">
        <v>23</v>
      </c>
      <c r="E7" s="9">
        <v>20</v>
      </c>
      <c r="F7" s="10">
        <v>16</v>
      </c>
      <c r="G7" s="10">
        <v>14</v>
      </c>
      <c r="H7" s="1">
        <v>13</v>
      </c>
      <c r="I7" s="1">
        <v>16</v>
      </c>
      <c r="J7" s="1">
        <v>19</v>
      </c>
      <c r="K7" s="1">
        <v>17</v>
      </c>
      <c r="L7" s="1">
        <v>18</v>
      </c>
      <c r="M7" s="1">
        <v>17</v>
      </c>
      <c r="N7" s="28">
        <v>25</v>
      </c>
      <c r="O7" s="28">
        <v>19</v>
      </c>
    </row>
    <row r="8" spans="1:15" ht="12" customHeight="1" x14ac:dyDescent="0.2">
      <c r="A8" s="2" t="s">
        <v>9</v>
      </c>
      <c r="B8" s="9">
        <v>8</v>
      </c>
      <c r="C8" s="9">
        <v>5</v>
      </c>
      <c r="D8" s="9">
        <v>2</v>
      </c>
      <c r="E8" s="9">
        <v>7</v>
      </c>
      <c r="F8" s="10">
        <v>6</v>
      </c>
      <c r="G8" s="10">
        <v>3</v>
      </c>
      <c r="H8" s="1">
        <v>6</v>
      </c>
      <c r="I8" s="1">
        <v>6</v>
      </c>
      <c r="J8" s="1">
        <v>3</v>
      </c>
      <c r="K8" s="1">
        <v>6</v>
      </c>
      <c r="L8" s="1">
        <v>3</v>
      </c>
      <c r="M8" s="1">
        <v>4</v>
      </c>
      <c r="N8" s="28">
        <v>2</v>
      </c>
      <c r="O8" s="28">
        <v>3</v>
      </c>
    </row>
    <row r="9" spans="1:15" ht="12" customHeight="1" x14ac:dyDescent="0.2">
      <c r="A9" s="2" t="s">
        <v>10</v>
      </c>
      <c r="B9" s="9">
        <v>4</v>
      </c>
      <c r="C9" s="9">
        <v>2</v>
      </c>
      <c r="D9" s="9">
        <v>4</v>
      </c>
      <c r="E9" s="9">
        <v>2</v>
      </c>
      <c r="F9" s="10">
        <v>3</v>
      </c>
      <c r="G9" s="10">
        <v>3</v>
      </c>
      <c r="H9" s="1">
        <v>4</v>
      </c>
      <c r="I9" s="1">
        <v>7</v>
      </c>
      <c r="J9" s="1">
        <v>6</v>
      </c>
      <c r="K9" s="1">
        <v>4</v>
      </c>
      <c r="L9" s="1">
        <v>5</v>
      </c>
      <c r="M9" s="1">
        <v>4</v>
      </c>
      <c r="N9" s="28">
        <v>5</v>
      </c>
      <c r="O9" s="28">
        <v>3</v>
      </c>
    </row>
    <row r="10" spans="1:15" ht="17.25" customHeight="1" x14ac:dyDescent="0.2">
      <c r="A10" s="2" t="s">
        <v>11</v>
      </c>
      <c r="B10" s="9">
        <v>4</v>
      </c>
      <c r="C10" s="9">
        <v>5</v>
      </c>
      <c r="D10" s="9">
        <v>11</v>
      </c>
      <c r="E10" s="9">
        <v>10</v>
      </c>
      <c r="F10" s="10">
        <v>10</v>
      </c>
      <c r="G10" s="10">
        <v>15</v>
      </c>
      <c r="H10" s="1">
        <v>11</v>
      </c>
      <c r="I10" s="1">
        <v>16</v>
      </c>
      <c r="J10" s="1">
        <v>17</v>
      </c>
      <c r="K10" s="1">
        <v>16</v>
      </c>
      <c r="L10" s="1">
        <v>11</v>
      </c>
      <c r="M10" s="1">
        <v>12</v>
      </c>
      <c r="N10" s="28">
        <v>11</v>
      </c>
      <c r="O10" s="28">
        <v>11</v>
      </c>
    </row>
    <row r="11" spans="1:15" ht="12" customHeight="1" x14ac:dyDescent="0.2">
      <c r="A11" s="2" t="s">
        <v>12</v>
      </c>
      <c r="B11" s="9">
        <v>10</v>
      </c>
      <c r="C11" s="9">
        <v>18</v>
      </c>
      <c r="D11" s="9">
        <v>22</v>
      </c>
      <c r="E11" s="9">
        <v>16</v>
      </c>
      <c r="F11" s="10">
        <v>21</v>
      </c>
      <c r="G11" s="10">
        <v>22</v>
      </c>
      <c r="H11" s="1">
        <v>18</v>
      </c>
      <c r="I11" s="1">
        <v>23</v>
      </c>
      <c r="J11" s="1">
        <v>23</v>
      </c>
      <c r="K11" s="1">
        <v>28</v>
      </c>
      <c r="L11" s="1">
        <v>33</v>
      </c>
      <c r="M11" s="1">
        <v>36</v>
      </c>
      <c r="N11" s="28">
        <v>33</v>
      </c>
      <c r="O11" s="28">
        <v>38</v>
      </c>
    </row>
    <row r="12" spans="1:15" ht="12" customHeight="1" x14ac:dyDescent="0.2">
      <c r="A12" s="2" t="s">
        <v>13</v>
      </c>
      <c r="B12" s="9">
        <v>5</v>
      </c>
      <c r="C12" s="9">
        <v>2</v>
      </c>
      <c r="D12" s="9">
        <v>3</v>
      </c>
      <c r="E12" s="9">
        <v>2</v>
      </c>
      <c r="F12" s="10">
        <v>3</v>
      </c>
      <c r="G12" s="10">
        <v>3</v>
      </c>
      <c r="H12" s="1">
        <v>2</v>
      </c>
      <c r="I12" s="1">
        <v>3</v>
      </c>
      <c r="J12" s="1">
        <v>4</v>
      </c>
      <c r="K12" s="1">
        <v>2</v>
      </c>
      <c r="L12" s="1">
        <v>4</v>
      </c>
      <c r="M12" s="1">
        <v>5</v>
      </c>
      <c r="N12" s="28">
        <v>4</v>
      </c>
      <c r="O12" s="28">
        <v>5</v>
      </c>
    </row>
    <row r="13" spans="1:15" ht="12" customHeight="1" x14ac:dyDescent="0.2">
      <c r="A13" s="2" t="s">
        <v>14</v>
      </c>
      <c r="B13" s="9">
        <v>2</v>
      </c>
      <c r="C13" s="11">
        <v>2</v>
      </c>
      <c r="D13" s="11">
        <v>4</v>
      </c>
      <c r="E13" s="9">
        <v>2</v>
      </c>
      <c r="F13" s="10">
        <v>2</v>
      </c>
      <c r="G13" s="10">
        <v>1</v>
      </c>
      <c r="H13" s="1">
        <v>2</v>
      </c>
      <c r="I13" s="1">
        <v>2</v>
      </c>
      <c r="J13" s="1">
        <v>5</v>
      </c>
      <c r="K13" s="1">
        <v>3</v>
      </c>
      <c r="L13" s="23" t="s">
        <v>3</v>
      </c>
      <c r="M13" s="1">
        <v>3</v>
      </c>
      <c r="N13" s="28" t="s">
        <v>3</v>
      </c>
      <c r="O13" s="28">
        <v>2</v>
      </c>
    </row>
    <row r="14" spans="1:15" ht="12" customHeight="1" x14ac:dyDescent="0.2">
      <c r="A14" s="2" t="s">
        <v>15</v>
      </c>
      <c r="B14" s="9">
        <v>4</v>
      </c>
      <c r="C14" s="9">
        <v>2</v>
      </c>
      <c r="D14" s="9">
        <v>6</v>
      </c>
      <c r="E14" s="9">
        <v>10</v>
      </c>
      <c r="F14" s="10">
        <v>7</v>
      </c>
      <c r="G14" s="10">
        <v>7</v>
      </c>
      <c r="H14" s="1">
        <v>8</v>
      </c>
      <c r="I14" s="1">
        <v>10</v>
      </c>
      <c r="J14" s="1">
        <v>12</v>
      </c>
      <c r="K14" s="1">
        <v>18</v>
      </c>
      <c r="L14" s="1">
        <v>19</v>
      </c>
      <c r="M14" s="1">
        <v>21</v>
      </c>
      <c r="N14" s="28">
        <v>21</v>
      </c>
      <c r="O14" s="28">
        <v>17</v>
      </c>
    </row>
    <row r="15" spans="1:15" ht="17.25" customHeight="1" x14ac:dyDescent="0.2">
      <c r="A15" s="2" t="s">
        <v>16</v>
      </c>
      <c r="B15" s="9">
        <v>1</v>
      </c>
      <c r="C15" s="9">
        <v>1</v>
      </c>
      <c r="D15" s="9">
        <v>2</v>
      </c>
      <c r="E15" s="9">
        <v>4</v>
      </c>
      <c r="F15" s="10">
        <v>1</v>
      </c>
      <c r="G15" s="10">
        <v>3</v>
      </c>
      <c r="H15" s="1">
        <v>3</v>
      </c>
      <c r="I15" s="1">
        <v>6</v>
      </c>
      <c r="J15" s="1">
        <v>5</v>
      </c>
      <c r="K15" s="1">
        <v>5</v>
      </c>
      <c r="L15" s="1">
        <v>7</v>
      </c>
      <c r="M15" s="1">
        <v>7</v>
      </c>
      <c r="N15" s="28">
        <v>2</v>
      </c>
      <c r="O15" s="28">
        <v>3</v>
      </c>
    </row>
    <row r="16" spans="1:15" ht="12" customHeight="1" x14ac:dyDescent="0.2">
      <c r="A16" s="2" t="s">
        <v>17</v>
      </c>
      <c r="B16" s="9">
        <v>7</v>
      </c>
      <c r="C16" s="9">
        <v>6</v>
      </c>
      <c r="D16" s="9">
        <v>12</v>
      </c>
      <c r="E16" s="9">
        <v>15</v>
      </c>
      <c r="F16" s="10">
        <v>10</v>
      </c>
      <c r="G16" s="10">
        <v>9</v>
      </c>
      <c r="H16" s="1">
        <v>13</v>
      </c>
      <c r="I16" s="1">
        <v>18</v>
      </c>
      <c r="J16" s="1">
        <v>24</v>
      </c>
      <c r="K16" s="1">
        <v>22</v>
      </c>
      <c r="L16" s="1">
        <v>19</v>
      </c>
      <c r="M16" s="1">
        <v>17</v>
      </c>
      <c r="N16" s="28">
        <v>15</v>
      </c>
      <c r="O16" s="28">
        <v>17</v>
      </c>
    </row>
    <row r="17" spans="1:15" ht="12" customHeight="1" x14ac:dyDescent="0.2">
      <c r="A17" s="2" t="s">
        <v>18</v>
      </c>
      <c r="B17" s="9">
        <v>1</v>
      </c>
      <c r="C17" s="11" t="s">
        <v>3</v>
      </c>
      <c r="D17" s="9">
        <v>2</v>
      </c>
      <c r="E17" s="9">
        <v>1</v>
      </c>
      <c r="F17" s="10">
        <v>1</v>
      </c>
      <c r="G17" s="10">
        <v>1</v>
      </c>
      <c r="H17" s="1">
        <v>3</v>
      </c>
      <c r="I17" s="1">
        <v>1</v>
      </c>
      <c r="J17" s="1">
        <v>2</v>
      </c>
      <c r="K17" s="1">
        <v>2</v>
      </c>
      <c r="L17" s="1">
        <v>2</v>
      </c>
      <c r="M17" s="1">
        <v>1</v>
      </c>
      <c r="N17" s="28" t="s">
        <v>3</v>
      </c>
      <c r="O17" s="28">
        <v>2</v>
      </c>
    </row>
    <row r="18" spans="1:15" ht="12" customHeight="1" x14ac:dyDescent="0.2">
      <c r="A18" s="2" t="s">
        <v>19</v>
      </c>
      <c r="B18" s="9">
        <v>5</v>
      </c>
      <c r="C18" s="9">
        <v>9</v>
      </c>
      <c r="D18" s="9">
        <v>6</v>
      </c>
      <c r="E18" s="9">
        <v>12</v>
      </c>
      <c r="F18" s="10">
        <v>8</v>
      </c>
      <c r="G18" s="10">
        <v>9</v>
      </c>
      <c r="H18" s="1">
        <v>15</v>
      </c>
      <c r="I18" s="1">
        <v>14</v>
      </c>
      <c r="J18" s="1">
        <v>13</v>
      </c>
      <c r="K18" s="1">
        <v>10</v>
      </c>
      <c r="L18" s="1">
        <v>10</v>
      </c>
      <c r="M18" s="1">
        <v>10</v>
      </c>
      <c r="N18" s="28">
        <v>11</v>
      </c>
      <c r="O18" s="28">
        <v>9</v>
      </c>
    </row>
    <row r="19" spans="1:15" ht="12" customHeight="1" x14ac:dyDescent="0.2">
      <c r="A19" s="2" t="s">
        <v>20</v>
      </c>
      <c r="B19" s="9">
        <v>5</v>
      </c>
      <c r="C19" s="9">
        <v>3</v>
      </c>
      <c r="D19" s="9">
        <v>3</v>
      </c>
      <c r="E19" s="9">
        <v>3</v>
      </c>
      <c r="F19" s="10">
        <v>2</v>
      </c>
      <c r="G19" s="10">
        <v>2</v>
      </c>
      <c r="H19" s="1">
        <v>4</v>
      </c>
      <c r="I19" s="1">
        <v>2</v>
      </c>
      <c r="J19" s="1">
        <v>3</v>
      </c>
      <c r="K19" s="1">
        <v>4</v>
      </c>
      <c r="L19" s="1">
        <v>4</v>
      </c>
      <c r="M19" s="1">
        <v>7</v>
      </c>
      <c r="N19" s="28">
        <v>2</v>
      </c>
      <c r="O19" s="28">
        <v>1</v>
      </c>
    </row>
    <row r="20" spans="1:15" ht="17.25" customHeight="1" x14ac:dyDescent="0.2">
      <c r="A20" s="2" t="s">
        <v>21</v>
      </c>
      <c r="B20" s="9">
        <v>70</v>
      </c>
      <c r="C20" s="9">
        <v>49</v>
      </c>
      <c r="D20" s="9">
        <v>89</v>
      </c>
      <c r="E20" s="9">
        <v>57</v>
      </c>
      <c r="F20" s="10">
        <v>59</v>
      </c>
      <c r="G20" s="10">
        <v>64</v>
      </c>
      <c r="H20" s="1">
        <v>61</v>
      </c>
      <c r="I20" s="1">
        <v>87</v>
      </c>
      <c r="J20" s="1">
        <v>102</v>
      </c>
      <c r="K20" s="1">
        <v>97</v>
      </c>
      <c r="L20" s="1">
        <v>96</v>
      </c>
      <c r="M20" s="1">
        <v>102</v>
      </c>
      <c r="N20" s="28">
        <v>105</v>
      </c>
      <c r="O20" s="28">
        <v>98</v>
      </c>
    </row>
    <row r="21" spans="1:15" ht="17.25" customHeight="1" x14ac:dyDescent="0.2">
      <c r="A21" s="2" t="s">
        <v>22</v>
      </c>
      <c r="B21" s="16">
        <f>SUM(B22:B23)</f>
        <v>75</v>
      </c>
      <c r="C21" s="16">
        <f t="shared" ref="C21:N21" si="0">SUM(C22:C23)</f>
        <v>72</v>
      </c>
      <c r="D21" s="16">
        <f t="shared" si="0"/>
        <v>111</v>
      </c>
      <c r="E21" s="16">
        <f t="shared" si="0"/>
        <v>113</v>
      </c>
      <c r="F21" s="16">
        <f t="shared" si="0"/>
        <v>99</v>
      </c>
      <c r="G21" s="16">
        <f t="shared" si="0"/>
        <v>103</v>
      </c>
      <c r="H21" s="16">
        <f t="shared" si="0"/>
        <v>119</v>
      </c>
      <c r="I21" s="16">
        <f t="shared" si="0"/>
        <v>135</v>
      </c>
      <c r="J21" s="16">
        <f t="shared" si="0"/>
        <v>149</v>
      </c>
      <c r="K21" s="16">
        <f t="shared" si="0"/>
        <v>150</v>
      </c>
      <c r="L21" s="16">
        <f t="shared" si="0"/>
        <v>149</v>
      </c>
      <c r="M21" s="16">
        <f t="shared" si="0"/>
        <v>158</v>
      </c>
      <c r="N21" s="16">
        <f t="shared" si="0"/>
        <v>148</v>
      </c>
      <c r="O21" s="16">
        <f t="shared" ref="O21" si="1">SUM(O22:O23)</f>
        <v>141</v>
      </c>
    </row>
    <row r="22" spans="1:15" ht="12" customHeight="1" x14ac:dyDescent="0.2">
      <c r="A22" s="2" t="s">
        <v>37</v>
      </c>
      <c r="B22" s="16">
        <f>SUM(B6:B7,B9:B11,B14:B16,B18)</f>
        <v>50</v>
      </c>
      <c r="C22" s="16">
        <f t="shared" ref="C22:N22" si="2">SUM(C6:C7,C9:C11,C14:C16,C18)</f>
        <v>56</v>
      </c>
      <c r="D22" s="16">
        <f t="shared" si="2"/>
        <v>92</v>
      </c>
      <c r="E22" s="16">
        <f t="shared" si="2"/>
        <v>93</v>
      </c>
      <c r="F22" s="16">
        <f t="shared" si="2"/>
        <v>81</v>
      </c>
      <c r="G22" s="16">
        <f t="shared" si="2"/>
        <v>89</v>
      </c>
      <c r="H22" s="16">
        <f t="shared" si="2"/>
        <v>98</v>
      </c>
      <c r="I22" s="16">
        <f t="shared" si="2"/>
        <v>117</v>
      </c>
      <c r="J22" s="16">
        <f t="shared" si="2"/>
        <v>129</v>
      </c>
      <c r="K22" s="16">
        <f t="shared" si="2"/>
        <v>129</v>
      </c>
      <c r="L22" s="16">
        <f t="shared" si="2"/>
        <v>132</v>
      </c>
      <c r="M22" s="16">
        <f t="shared" si="2"/>
        <v>134</v>
      </c>
      <c r="N22" s="16">
        <f t="shared" si="2"/>
        <v>135</v>
      </c>
      <c r="O22" s="16">
        <f t="shared" ref="O22" si="3">SUM(O6:O7,O9:O11,O14:O16,O18)</f>
        <v>125</v>
      </c>
    </row>
    <row r="23" spans="1:15" ht="12" customHeight="1" x14ac:dyDescent="0.2">
      <c r="A23" s="2" t="s">
        <v>38</v>
      </c>
      <c r="B23" s="16">
        <f>SUM(B5,B8,B12:B13,B17,B19)</f>
        <v>25</v>
      </c>
      <c r="C23" s="16">
        <f t="shared" ref="C23:N23" si="4">SUM(C5,C8,C12:C13,C17,C19)</f>
        <v>16</v>
      </c>
      <c r="D23" s="16">
        <f t="shared" si="4"/>
        <v>19</v>
      </c>
      <c r="E23" s="16">
        <f t="shared" si="4"/>
        <v>20</v>
      </c>
      <c r="F23" s="16">
        <f t="shared" si="4"/>
        <v>18</v>
      </c>
      <c r="G23" s="16">
        <f t="shared" si="4"/>
        <v>14</v>
      </c>
      <c r="H23" s="16">
        <f t="shared" si="4"/>
        <v>21</v>
      </c>
      <c r="I23" s="16">
        <f t="shared" si="4"/>
        <v>18</v>
      </c>
      <c r="J23" s="16">
        <f t="shared" si="4"/>
        <v>20</v>
      </c>
      <c r="K23" s="16">
        <f t="shared" si="4"/>
        <v>21</v>
      </c>
      <c r="L23" s="16">
        <f t="shared" si="4"/>
        <v>17</v>
      </c>
      <c r="M23" s="16">
        <f t="shared" si="4"/>
        <v>24</v>
      </c>
      <c r="N23" s="16">
        <f t="shared" si="4"/>
        <v>13</v>
      </c>
      <c r="O23" s="16">
        <f t="shared" ref="O23" si="5">SUM(O5,O8,O12:O13,O17,O19)</f>
        <v>16</v>
      </c>
    </row>
    <row r="24" spans="1:15" ht="12" customHeight="1" x14ac:dyDescent="0.2">
      <c r="A24" s="2" t="s">
        <v>24</v>
      </c>
      <c r="B24" s="17" t="s">
        <v>3</v>
      </c>
      <c r="C24" s="17" t="s">
        <v>3</v>
      </c>
      <c r="D24" s="17" t="s">
        <v>3</v>
      </c>
      <c r="E24" s="17" t="s">
        <v>3</v>
      </c>
      <c r="F24" s="17" t="s">
        <v>3</v>
      </c>
      <c r="G24" s="17" t="s">
        <v>3</v>
      </c>
      <c r="H24" s="17" t="s">
        <v>3</v>
      </c>
      <c r="I24" s="17" t="s">
        <v>3</v>
      </c>
      <c r="J24" s="17" t="s">
        <v>3</v>
      </c>
      <c r="K24" s="17" t="s">
        <v>3</v>
      </c>
      <c r="L24" s="17" t="s">
        <v>3</v>
      </c>
      <c r="M24" s="17">
        <v>1</v>
      </c>
      <c r="N24" s="17">
        <v>1</v>
      </c>
      <c r="O24" s="17" t="s">
        <v>3</v>
      </c>
    </row>
    <row r="25" spans="1:15" ht="17.25" customHeight="1" thickBot="1" x14ac:dyDescent="0.25">
      <c r="A25" s="12" t="s">
        <v>2</v>
      </c>
      <c r="B25" s="31">
        <f>SUM(B20,B21,B24)</f>
        <v>145</v>
      </c>
      <c r="C25" s="31">
        <f t="shared" ref="C25:N25" si="6">SUM(C20,C21,C24)</f>
        <v>121</v>
      </c>
      <c r="D25" s="18">
        <f t="shared" si="6"/>
        <v>200</v>
      </c>
      <c r="E25" s="18">
        <f t="shared" si="6"/>
        <v>170</v>
      </c>
      <c r="F25" s="18">
        <f t="shared" si="6"/>
        <v>158</v>
      </c>
      <c r="G25" s="18">
        <f t="shared" si="6"/>
        <v>167</v>
      </c>
      <c r="H25" s="18">
        <f t="shared" si="6"/>
        <v>180</v>
      </c>
      <c r="I25" s="18">
        <f t="shared" si="6"/>
        <v>222</v>
      </c>
      <c r="J25" s="18">
        <f t="shared" si="6"/>
        <v>251</v>
      </c>
      <c r="K25" s="18">
        <f t="shared" si="6"/>
        <v>247</v>
      </c>
      <c r="L25" s="18">
        <f t="shared" si="6"/>
        <v>245</v>
      </c>
      <c r="M25" s="18">
        <f t="shared" si="6"/>
        <v>261</v>
      </c>
      <c r="N25" s="18">
        <f t="shared" si="6"/>
        <v>254</v>
      </c>
      <c r="O25" s="18">
        <f t="shared" ref="O25" si="7">SUM(O20,O21,O24)</f>
        <v>239</v>
      </c>
    </row>
    <row r="26" spans="1:15" ht="12" customHeight="1" x14ac:dyDescent="0.2">
      <c r="A26" s="6" t="s">
        <v>23</v>
      </c>
      <c r="B26" s="32"/>
      <c r="C26" s="32"/>
      <c r="D26" s="7"/>
      <c r="E26" s="8"/>
    </row>
    <row r="27" spans="1:15" ht="12" customHeight="1" x14ac:dyDescent="0.2">
      <c r="A27" s="30" t="s">
        <v>40</v>
      </c>
      <c r="B27" s="32"/>
      <c r="C27" s="32"/>
      <c r="D27" s="7"/>
      <c r="E27" s="8"/>
    </row>
    <row r="28" spans="1:15" ht="12" customHeight="1" x14ac:dyDescent="0.2">
      <c r="A28" s="6"/>
      <c r="B28" s="7"/>
      <c r="C28" s="7"/>
      <c r="D28" s="7"/>
      <c r="E28" s="8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0"/>
  <sheetViews>
    <sheetView showGridLines="0" workbookViewId="0">
      <selection activeCell="R41" sqref="R41"/>
    </sheetView>
  </sheetViews>
  <sheetFormatPr defaultRowHeight="12" x14ac:dyDescent="0.2"/>
  <cols>
    <col min="1" max="1" width="9.42578125" style="1" customWidth="1"/>
    <col min="2" max="15" width="5.5703125" style="1" customWidth="1"/>
    <col min="16" max="17" width="6.85546875" style="1" customWidth="1"/>
    <col min="18" max="29" width="5.42578125" style="1" customWidth="1"/>
    <col min="30" max="16384" width="9.140625" style="1"/>
  </cols>
  <sheetData>
    <row r="1" spans="1:30" x14ac:dyDescent="0.2">
      <c r="A1" s="1" t="s">
        <v>4</v>
      </c>
    </row>
    <row r="2" spans="1:30" ht="30" customHeight="1" x14ac:dyDescent="0.2"/>
    <row r="3" spans="1:30" ht="12" customHeight="1" thickBot="1" x14ac:dyDescent="0.3">
      <c r="A3" s="13" t="s">
        <v>79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  <c r="N3" s="14"/>
    </row>
    <row r="4" spans="1:30" ht="12" customHeight="1" x14ac:dyDescent="0.2">
      <c r="A4" s="3" t="s">
        <v>5</v>
      </c>
      <c r="B4" s="4">
        <v>1967</v>
      </c>
      <c r="C4" s="5">
        <v>1971</v>
      </c>
      <c r="D4" s="4">
        <v>1975</v>
      </c>
      <c r="E4" s="5">
        <v>1979</v>
      </c>
      <c r="F4" s="4">
        <v>1983</v>
      </c>
      <c r="G4" s="5">
        <v>1987</v>
      </c>
      <c r="H4" s="4">
        <v>1991</v>
      </c>
      <c r="I4" s="5">
        <v>1995</v>
      </c>
      <c r="J4" s="4">
        <v>1999</v>
      </c>
      <c r="K4" s="5">
        <v>2003</v>
      </c>
      <c r="L4" s="4">
        <v>2007</v>
      </c>
      <c r="M4" s="5">
        <v>2011</v>
      </c>
      <c r="N4" s="4">
        <v>2015</v>
      </c>
      <c r="O4" s="35">
        <v>2019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</row>
    <row r="5" spans="1:30" ht="12" customHeight="1" x14ac:dyDescent="0.2">
      <c r="A5" s="22" t="s">
        <v>2</v>
      </c>
      <c r="B5" s="21">
        <f>SUM(B6:B16)</f>
        <v>145</v>
      </c>
      <c r="C5" s="21">
        <f t="shared" ref="C5:N5" si="0">SUM(C6:C16)</f>
        <v>121</v>
      </c>
      <c r="D5" s="21">
        <f t="shared" si="0"/>
        <v>200</v>
      </c>
      <c r="E5" s="21">
        <f t="shared" si="0"/>
        <v>170</v>
      </c>
      <c r="F5" s="21">
        <f t="shared" si="0"/>
        <v>158</v>
      </c>
      <c r="G5" s="21">
        <f t="shared" si="0"/>
        <v>167</v>
      </c>
      <c r="H5" s="21">
        <f t="shared" si="0"/>
        <v>180</v>
      </c>
      <c r="I5" s="21">
        <f t="shared" si="0"/>
        <v>222</v>
      </c>
      <c r="J5" s="21">
        <f t="shared" si="0"/>
        <v>251</v>
      </c>
      <c r="K5" s="21">
        <f t="shared" si="0"/>
        <v>247</v>
      </c>
      <c r="L5" s="21">
        <f t="shared" si="0"/>
        <v>245</v>
      </c>
      <c r="M5" s="21">
        <f t="shared" si="0"/>
        <v>261</v>
      </c>
      <c r="N5" s="21">
        <f t="shared" si="0"/>
        <v>254</v>
      </c>
      <c r="O5" s="21">
        <f t="shared" ref="O5" si="1">SUM(O6:O16)</f>
        <v>239</v>
      </c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2" customHeight="1" x14ac:dyDescent="0.2">
      <c r="A6" s="2" t="s">
        <v>25</v>
      </c>
      <c r="B6" s="9">
        <v>66</v>
      </c>
      <c r="C6" s="9">
        <v>49</v>
      </c>
      <c r="D6" s="9">
        <v>40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  <c r="K6" s="9" t="s">
        <v>35</v>
      </c>
      <c r="L6" s="9" t="s">
        <v>35</v>
      </c>
      <c r="M6" s="9" t="s">
        <v>35</v>
      </c>
      <c r="N6" s="9" t="s">
        <v>35</v>
      </c>
      <c r="O6" s="9" t="s">
        <v>35</v>
      </c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2" customHeight="1" x14ac:dyDescent="0.2">
      <c r="A7" s="2" t="s">
        <v>28</v>
      </c>
      <c r="B7" s="9" t="s">
        <v>35</v>
      </c>
      <c r="C7" s="9" t="s">
        <v>35</v>
      </c>
      <c r="D7" s="9" t="s">
        <v>35</v>
      </c>
      <c r="E7" s="9">
        <v>65</v>
      </c>
      <c r="F7" s="10">
        <v>47</v>
      </c>
      <c r="G7" s="10">
        <v>48</v>
      </c>
      <c r="H7" s="1">
        <v>49</v>
      </c>
      <c r="I7" s="1">
        <v>62</v>
      </c>
      <c r="J7" s="1">
        <v>51</v>
      </c>
      <c r="K7" s="1">
        <v>36</v>
      </c>
      <c r="L7" s="1">
        <v>48</v>
      </c>
      <c r="M7" s="1">
        <v>43</v>
      </c>
      <c r="N7" s="1">
        <v>41</v>
      </c>
      <c r="O7" s="1">
        <v>48</v>
      </c>
      <c r="Q7" s="26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12" customHeight="1" x14ac:dyDescent="0.2">
      <c r="A8" s="2" t="s">
        <v>26</v>
      </c>
      <c r="B8" s="9" t="s">
        <v>35</v>
      </c>
      <c r="C8" s="9" t="s">
        <v>35</v>
      </c>
      <c r="D8" s="9">
        <v>25</v>
      </c>
      <c r="E8" s="9" t="s">
        <v>35</v>
      </c>
      <c r="F8" s="9" t="s">
        <v>35</v>
      </c>
      <c r="G8" s="9" t="s">
        <v>35</v>
      </c>
      <c r="H8" s="9" t="s">
        <v>35</v>
      </c>
      <c r="I8" s="9" t="s">
        <v>35</v>
      </c>
      <c r="J8" s="9" t="s">
        <v>35</v>
      </c>
      <c r="K8" s="9" t="s">
        <v>35</v>
      </c>
      <c r="L8" s="9" t="s">
        <v>35</v>
      </c>
      <c r="M8" s="9" t="s">
        <v>35</v>
      </c>
      <c r="N8" s="9" t="s">
        <v>35</v>
      </c>
      <c r="O8" s="9" t="s">
        <v>35</v>
      </c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30" ht="12" customHeight="1" x14ac:dyDescent="0.2">
      <c r="A9" s="2" t="s">
        <v>29</v>
      </c>
      <c r="B9" s="9">
        <v>33</v>
      </c>
      <c r="C9" s="9">
        <v>17</v>
      </c>
      <c r="D9" s="9">
        <v>30</v>
      </c>
      <c r="E9" s="9">
        <v>49</v>
      </c>
      <c r="F9" s="10">
        <v>47</v>
      </c>
      <c r="G9" s="10">
        <v>44</v>
      </c>
      <c r="H9" s="1">
        <v>36</v>
      </c>
      <c r="I9" s="1">
        <v>55</v>
      </c>
      <c r="J9" s="1">
        <v>67</v>
      </c>
      <c r="K9" s="1">
        <v>63</v>
      </c>
      <c r="L9" s="1">
        <v>62</v>
      </c>
      <c r="M9" s="1">
        <v>59</v>
      </c>
      <c r="N9" s="1">
        <v>50</v>
      </c>
      <c r="O9" s="1">
        <v>39</v>
      </c>
      <c r="Q9" s="26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12" customHeight="1" x14ac:dyDescent="0.2">
      <c r="A10" s="2" t="s">
        <v>30</v>
      </c>
      <c r="B10" s="9">
        <v>20</v>
      </c>
      <c r="C10" s="9">
        <v>17</v>
      </c>
      <c r="D10" s="9">
        <v>34</v>
      </c>
      <c r="E10" s="9">
        <v>19</v>
      </c>
      <c r="F10" s="10">
        <v>27</v>
      </c>
      <c r="G10" s="10">
        <v>22</v>
      </c>
      <c r="H10" s="1">
        <v>25</v>
      </c>
      <c r="I10" s="1">
        <v>37</v>
      </c>
      <c r="J10" s="1">
        <v>33</v>
      </c>
      <c r="K10" s="1">
        <v>29</v>
      </c>
      <c r="L10" s="1">
        <v>23</v>
      </c>
      <c r="M10" s="1">
        <v>32</v>
      </c>
      <c r="N10" s="1">
        <v>35</v>
      </c>
      <c r="O10" s="1">
        <v>29</v>
      </c>
      <c r="Q10" s="2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2" customHeight="1" x14ac:dyDescent="0.2">
      <c r="A11" s="2" t="s">
        <v>31</v>
      </c>
      <c r="B11" s="9">
        <v>20</v>
      </c>
      <c r="C11" s="9">
        <v>17</v>
      </c>
      <c r="D11" s="9">
        <v>48</v>
      </c>
      <c r="E11" s="9">
        <v>33</v>
      </c>
      <c r="F11" s="10">
        <v>36</v>
      </c>
      <c r="G11" s="10">
        <v>27</v>
      </c>
      <c r="H11" s="1">
        <v>33</v>
      </c>
      <c r="I11" s="1">
        <v>44</v>
      </c>
      <c r="J11" s="1">
        <v>41</v>
      </c>
      <c r="K11" s="1">
        <v>62</v>
      </c>
      <c r="L11" s="1">
        <v>51</v>
      </c>
      <c r="M11" s="1">
        <v>51</v>
      </c>
      <c r="N11" s="1">
        <v>53</v>
      </c>
      <c r="O11" s="1">
        <v>34</v>
      </c>
      <c r="Q11" s="26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2" customHeight="1" x14ac:dyDescent="0.2">
      <c r="A12" s="1" t="s">
        <v>32</v>
      </c>
      <c r="B12" s="9" t="s">
        <v>35</v>
      </c>
      <c r="C12" s="9" t="s">
        <v>35</v>
      </c>
      <c r="D12" s="9" t="s">
        <v>35</v>
      </c>
      <c r="E12" s="9" t="s">
        <v>35</v>
      </c>
      <c r="F12" s="9" t="s">
        <v>35</v>
      </c>
      <c r="G12" s="10">
        <v>13</v>
      </c>
      <c r="H12" s="1">
        <v>31</v>
      </c>
      <c r="I12" s="1">
        <v>24</v>
      </c>
      <c r="J12" s="1">
        <v>49</v>
      </c>
      <c r="K12" s="1">
        <v>40</v>
      </c>
      <c r="L12" s="1">
        <v>38</v>
      </c>
      <c r="M12" s="1">
        <v>34</v>
      </c>
      <c r="N12" s="1">
        <v>34</v>
      </c>
      <c r="O12" s="1">
        <v>42</v>
      </c>
      <c r="Q12" s="26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2" customHeight="1" x14ac:dyDescent="0.2">
      <c r="A13" s="2" t="s">
        <v>27</v>
      </c>
      <c r="B13" s="9" t="s">
        <v>35</v>
      </c>
      <c r="C13" s="9" t="s">
        <v>35</v>
      </c>
      <c r="D13" s="9" t="s">
        <v>35</v>
      </c>
      <c r="E13" s="9" t="s">
        <v>35</v>
      </c>
      <c r="F13" s="9" t="s">
        <v>35</v>
      </c>
      <c r="G13" s="9" t="s">
        <v>35</v>
      </c>
      <c r="H13" s="9" t="s">
        <v>35</v>
      </c>
      <c r="I13" s="9" t="s">
        <v>35</v>
      </c>
      <c r="J13" s="9" t="s">
        <v>35</v>
      </c>
      <c r="K13" s="1">
        <v>14</v>
      </c>
      <c r="L13" s="1">
        <v>21</v>
      </c>
      <c r="M13" s="1">
        <v>41</v>
      </c>
      <c r="N13" s="1">
        <v>32</v>
      </c>
      <c r="O13" s="1">
        <v>19</v>
      </c>
      <c r="AD13" s="27"/>
    </row>
    <row r="14" spans="1:30" ht="12" customHeight="1" x14ac:dyDescent="0.2">
      <c r="A14" s="2" t="s">
        <v>41</v>
      </c>
      <c r="B14" s="9" t="s">
        <v>35</v>
      </c>
      <c r="C14" s="9" t="s">
        <v>35</v>
      </c>
      <c r="D14" s="9" t="s">
        <v>35</v>
      </c>
      <c r="E14" s="9" t="s">
        <v>35</v>
      </c>
      <c r="F14" s="9" t="s">
        <v>35</v>
      </c>
      <c r="G14" s="9" t="s">
        <v>35</v>
      </c>
      <c r="H14" s="9" t="s">
        <v>35</v>
      </c>
      <c r="I14" s="9" t="s">
        <v>35</v>
      </c>
      <c r="J14" s="9" t="s">
        <v>35</v>
      </c>
      <c r="K14" s="9" t="s">
        <v>35</v>
      </c>
      <c r="L14" s="9" t="s">
        <v>35</v>
      </c>
      <c r="M14" s="9" t="s">
        <v>35</v>
      </c>
      <c r="N14" s="9">
        <v>5</v>
      </c>
      <c r="O14" s="9">
        <v>18</v>
      </c>
      <c r="AD14" s="27"/>
    </row>
    <row r="15" spans="1:30" ht="12" customHeight="1" x14ac:dyDescent="0.2">
      <c r="A15" s="2" t="s">
        <v>42</v>
      </c>
      <c r="B15" s="9" t="s">
        <v>35</v>
      </c>
      <c r="C15" s="9" t="s">
        <v>35</v>
      </c>
      <c r="D15" s="9" t="s">
        <v>35</v>
      </c>
      <c r="E15" s="9" t="s">
        <v>35</v>
      </c>
      <c r="F15" s="9" t="s">
        <v>35</v>
      </c>
      <c r="G15" s="9" t="s">
        <v>35</v>
      </c>
      <c r="H15" s="9" t="s">
        <v>35</v>
      </c>
      <c r="I15" s="9" t="s">
        <v>35</v>
      </c>
      <c r="J15" s="9" t="s">
        <v>35</v>
      </c>
      <c r="K15" s="9" t="s">
        <v>35</v>
      </c>
      <c r="L15" s="9" t="s">
        <v>35</v>
      </c>
      <c r="M15" s="9" t="s">
        <v>35</v>
      </c>
      <c r="N15" s="9">
        <v>4</v>
      </c>
      <c r="O15" s="9">
        <v>10</v>
      </c>
      <c r="AD15" s="27"/>
    </row>
    <row r="16" spans="1:30" ht="12" customHeight="1" thickBot="1" x14ac:dyDescent="0.25">
      <c r="A16" s="15" t="s">
        <v>33</v>
      </c>
      <c r="B16" s="19">
        <v>6</v>
      </c>
      <c r="C16" s="19">
        <v>21</v>
      </c>
      <c r="D16" s="19">
        <v>23</v>
      </c>
      <c r="E16" s="19">
        <v>4</v>
      </c>
      <c r="F16" s="19">
        <v>1</v>
      </c>
      <c r="G16" s="19">
        <v>13</v>
      </c>
      <c r="H16" s="19">
        <v>6</v>
      </c>
      <c r="I16" s="29" t="s">
        <v>3</v>
      </c>
      <c r="J16" s="19">
        <v>10</v>
      </c>
      <c r="K16" s="19">
        <v>3</v>
      </c>
      <c r="L16" s="19">
        <v>2</v>
      </c>
      <c r="M16" s="19">
        <v>1</v>
      </c>
      <c r="N16" s="29" t="s">
        <v>3</v>
      </c>
      <c r="O16" s="29" t="s">
        <v>3</v>
      </c>
      <c r="Q16" s="2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" customHeight="1" x14ac:dyDescent="0.2">
      <c r="A17" s="6" t="s">
        <v>23</v>
      </c>
      <c r="B17" s="7"/>
      <c r="C17" s="7"/>
      <c r="D17" s="7"/>
      <c r="E17" s="8"/>
      <c r="Q17" s="2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" customHeight="1" x14ac:dyDescent="0.2">
      <c r="A18" s="34" t="s">
        <v>39</v>
      </c>
      <c r="B18" s="7"/>
      <c r="C18" s="8"/>
      <c r="D18" s="8"/>
      <c r="E18" s="8"/>
      <c r="F18" s="8"/>
      <c r="G18" s="8"/>
      <c r="H18" s="8"/>
      <c r="Q18" s="2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2" customHeight="1" x14ac:dyDescent="0.2">
      <c r="A19" s="30" t="s">
        <v>40</v>
      </c>
      <c r="B19" s="7"/>
      <c r="C19" s="7"/>
      <c r="D19" s="7"/>
      <c r="E19" s="8"/>
      <c r="Q19" s="26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/>
    </row>
    <row r="20" spans="1:30" ht="12" customHeight="1" x14ac:dyDescent="0.2">
      <c r="A20" s="6"/>
      <c r="B20" s="7"/>
      <c r="C20" s="7"/>
      <c r="D20" s="7"/>
      <c r="E20" s="8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BF42A-9093-4FF3-B505-4976F88DECC2}">
  <dimension ref="A1:AD33"/>
  <sheetViews>
    <sheetView showGridLines="0" tabSelected="1" workbookViewId="0">
      <selection activeCell="AG34" sqref="AG34"/>
    </sheetView>
  </sheetViews>
  <sheetFormatPr defaultRowHeight="12" x14ac:dyDescent="0.2"/>
  <cols>
    <col min="1" max="1" width="9.140625" style="1"/>
    <col min="2" max="2" width="1.28515625" style="1" customWidth="1"/>
    <col min="3" max="6" width="4.5703125" style="1" customWidth="1"/>
    <col min="7" max="7" width="1.7109375" style="1" customWidth="1"/>
    <col min="8" max="11" width="5.28515625" style="1" customWidth="1"/>
    <col min="12" max="12" width="1.85546875" style="1" customWidth="1"/>
    <col min="13" max="16" width="5.140625" style="1" customWidth="1"/>
    <col min="17" max="17" width="2.28515625" style="1" customWidth="1"/>
    <col min="18" max="21" width="4.85546875" style="1" customWidth="1"/>
    <col min="22" max="22" width="2" style="1" customWidth="1"/>
    <col min="23" max="26" width="5.140625" style="1" customWidth="1"/>
    <col min="27" max="261" width="9.140625" style="1"/>
    <col min="262" max="262" width="1.28515625" style="1" customWidth="1"/>
    <col min="263" max="265" width="4.5703125" style="1" customWidth="1"/>
    <col min="266" max="266" width="1.7109375" style="1" customWidth="1"/>
    <col min="267" max="269" width="5.28515625" style="1" customWidth="1"/>
    <col min="270" max="270" width="1.85546875" style="1" customWidth="1"/>
    <col min="271" max="273" width="5.140625" style="1" customWidth="1"/>
    <col min="274" max="274" width="2.28515625" style="1" customWidth="1"/>
    <col min="275" max="277" width="4.85546875" style="1" customWidth="1"/>
    <col min="278" max="278" width="2" style="1" customWidth="1"/>
    <col min="279" max="281" width="5.140625" style="1" customWidth="1"/>
    <col min="282" max="517" width="9.140625" style="1"/>
    <col min="518" max="518" width="1.28515625" style="1" customWidth="1"/>
    <col min="519" max="521" width="4.5703125" style="1" customWidth="1"/>
    <col min="522" max="522" width="1.7109375" style="1" customWidth="1"/>
    <col min="523" max="525" width="5.28515625" style="1" customWidth="1"/>
    <col min="526" max="526" width="1.85546875" style="1" customWidth="1"/>
    <col min="527" max="529" width="5.140625" style="1" customWidth="1"/>
    <col min="530" max="530" width="2.28515625" style="1" customWidth="1"/>
    <col min="531" max="533" width="4.85546875" style="1" customWidth="1"/>
    <col min="534" max="534" width="2" style="1" customWidth="1"/>
    <col min="535" max="537" width="5.140625" style="1" customWidth="1"/>
    <col min="538" max="773" width="9.140625" style="1"/>
    <col min="774" max="774" width="1.28515625" style="1" customWidth="1"/>
    <col min="775" max="777" width="4.5703125" style="1" customWidth="1"/>
    <col min="778" max="778" width="1.7109375" style="1" customWidth="1"/>
    <col min="779" max="781" width="5.28515625" style="1" customWidth="1"/>
    <col min="782" max="782" width="1.85546875" style="1" customWidth="1"/>
    <col min="783" max="785" width="5.140625" style="1" customWidth="1"/>
    <col min="786" max="786" width="2.28515625" style="1" customWidth="1"/>
    <col min="787" max="789" width="4.85546875" style="1" customWidth="1"/>
    <col min="790" max="790" width="2" style="1" customWidth="1"/>
    <col min="791" max="793" width="5.140625" style="1" customWidth="1"/>
    <col min="794" max="1029" width="9.140625" style="1"/>
    <col min="1030" max="1030" width="1.28515625" style="1" customWidth="1"/>
    <col min="1031" max="1033" width="4.5703125" style="1" customWidth="1"/>
    <col min="1034" max="1034" width="1.7109375" style="1" customWidth="1"/>
    <col min="1035" max="1037" width="5.28515625" style="1" customWidth="1"/>
    <col min="1038" max="1038" width="1.85546875" style="1" customWidth="1"/>
    <col min="1039" max="1041" width="5.140625" style="1" customWidth="1"/>
    <col min="1042" max="1042" width="2.28515625" style="1" customWidth="1"/>
    <col min="1043" max="1045" width="4.85546875" style="1" customWidth="1"/>
    <col min="1046" max="1046" width="2" style="1" customWidth="1"/>
    <col min="1047" max="1049" width="5.140625" style="1" customWidth="1"/>
    <col min="1050" max="1285" width="9.140625" style="1"/>
    <col min="1286" max="1286" width="1.28515625" style="1" customWidth="1"/>
    <col min="1287" max="1289" width="4.5703125" style="1" customWidth="1"/>
    <col min="1290" max="1290" width="1.7109375" style="1" customWidth="1"/>
    <col min="1291" max="1293" width="5.28515625" style="1" customWidth="1"/>
    <col min="1294" max="1294" width="1.85546875" style="1" customWidth="1"/>
    <col min="1295" max="1297" width="5.140625" style="1" customWidth="1"/>
    <col min="1298" max="1298" width="2.28515625" style="1" customWidth="1"/>
    <col min="1299" max="1301" width="4.85546875" style="1" customWidth="1"/>
    <col min="1302" max="1302" width="2" style="1" customWidth="1"/>
    <col min="1303" max="1305" width="5.140625" style="1" customWidth="1"/>
    <col min="1306" max="1541" width="9.140625" style="1"/>
    <col min="1542" max="1542" width="1.28515625" style="1" customWidth="1"/>
    <col min="1543" max="1545" width="4.5703125" style="1" customWidth="1"/>
    <col min="1546" max="1546" width="1.7109375" style="1" customWidth="1"/>
    <col min="1547" max="1549" width="5.28515625" style="1" customWidth="1"/>
    <col min="1550" max="1550" width="1.85546875" style="1" customWidth="1"/>
    <col min="1551" max="1553" width="5.140625" style="1" customWidth="1"/>
    <col min="1554" max="1554" width="2.28515625" style="1" customWidth="1"/>
    <col min="1555" max="1557" width="4.85546875" style="1" customWidth="1"/>
    <col min="1558" max="1558" width="2" style="1" customWidth="1"/>
    <col min="1559" max="1561" width="5.140625" style="1" customWidth="1"/>
    <col min="1562" max="1797" width="9.140625" style="1"/>
    <col min="1798" max="1798" width="1.28515625" style="1" customWidth="1"/>
    <col min="1799" max="1801" width="4.5703125" style="1" customWidth="1"/>
    <col min="1802" max="1802" width="1.7109375" style="1" customWidth="1"/>
    <col min="1803" max="1805" width="5.28515625" style="1" customWidth="1"/>
    <col min="1806" max="1806" width="1.85546875" style="1" customWidth="1"/>
    <col min="1807" max="1809" width="5.140625" style="1" customWidth="1"/>
    <col min="1810" max="1810" width="2.28515625" style="1" customWidth="1"/>
    <col min="1811" max="1813" width="4.85546875" style="1" customWidth="1"/>
    <col min="1814" max="1814" width="2" style="1" customWidth="1"/>
    <col min="1815" max="1817" width="5.140625" style="1" customWidth="1"/>
    <col min="1818" max="2053" width="9.140625" style="1"/>
    <col min="2054" max="2054" width="1.28515625" style="1" customWidth="1"/>
    <col min="2055" max="2057" width="4.5703125" style="1" customWidth="1"/>
    <col min="2058" max="2058" width="1.7109375" style="1" customWidth="1"/>
    <col min="2059" max="2061" width="5.28515625" style="1" customWidth="1"/>
    <col min="2062" max="2062" width="1.85546875" style="1" customWidth="1"/>
    <col min="2063" max="2065" width="5.140625" style="1" customWidth="1"/>
    <col min="2066" max="2066" width="2.28515625" style="1" customWidth="1"/>
    <col min="2067" max="2069" width="4.85546875" style="1" customWidth="1"/>
    <col min="2070" max="2070" width="2" style="1" customWidth="1"/>
    <col min="2071" max="2073" width="5.140625" style="1" customWidth="1"/>
    <col min="2074" max="2309" width="9.140625" style="1"/>
    <col min="2310" max="2310" width="1.28515625" style="1" customWidth="1"/>
    <col min="2311" max="2313" width="4.5703125" style="1" customWidth="1"/>
    <col min="2314" max="2314" width="1.7109375" style="1" customWidth="1"/>
    <col min="2315" max="2317" width="5.28515625" style="1" customWidth="1"/>
    <col min="2318" max="2318" width="1.85546875" style="1" customWidth="1"/>
    <col min="2319" max="2321" width="5.140625" style="1" customWidth="1"/>
    <col min="2322" max="2322" width="2.28515625" style="1" customWidth="1"/>
    <col min="2323" max="2325" width="4.85546875" style="1" customWidth="1"/>
    <col min="2326" max="2326" width="2" style="1" customWidth="1"/>
    <col min="2327" max="2329" width="5.140625" style="1" customWidth="1"/>
    <col min="2330" max="2565" width="9.140625" style="1"/>
    <col min="2566" max="2566" width="1.28515625" style="1" customWidth="1"/>
    <col min="2567" max="2569" width="4.5703125" style="1" customWidth="1"/>
    <col min="2570" max="2570" width="1.7109375" style="1" customWidth="1"/>
    <col min="2571" max="2573" width="5.28515625" style="1" customWidth="1"/>
    <col min="2574" max="2574" width="1.85546875" style="1" customWidth="1"/>
    <col min="2575" max="2577" width="5.140625" style="1" customWidth="1"/>
    <col min="2578" max="2578" width="2.28515625" style="1" customWidth="1"/>
    <col min="2579" max="2581" width="4.85546875" style="1" customWidth="1"/>
    <col min="2582" max="2582" width="2" style="1" customWidth="1"/>
    <col min="2583" max="2585" width="5.140625" style="1" customWidth="1"/>
    <col min="2586" max="2821" width="9.140625" style="1"/>
    <col min="2822" max="2822" width="1.28515625" style="1" customWidth="1"/>
    <col min="2823" max="2825" width="4.5703125" style="1" customWidth="1"/>
    <col min="2826" max="2826" width="1.7109375" style="1" customWidth="1"/>
    <col min="2827" max="2829" width="5.28515625" style="1" customWidth="1"/>
    <col min="2830" max="2830" width="1.85546875" style="1" customWidth="1"/>
    <col min="2831" max="2833" width="5.140625" style="1" customWidth="1"/>
    <col min="2834" max="2834" width="2.28515625" style="1" customWidth="1"/>
    <col min="2835" max="2837" width="4.85546875" style="1" customWidth="1"/>
    <col min="2838" max="2838" width="2" style="1" customWidth="1"/>
    <col min="2839" max="2841" width="5.140625" style="1" customWidth="1"/>
    <col min="2842" max="3077" width="9.140625" style="1"/>
    <col min="3078" max="3078" width="1.28515625" style="1" customWidth="1"/>
    <col min="3079" max="3081" width="4.5703125" style="1" customWidth="1"/>
    <col min="3082" max="3082" width="1.7109375" style="1" customWidth="1"/>
    <col min="3083" max="3085" width="5.28515625" style="1" customWidth="1"/>
    <col min="3086" max="3086" width="1.85546875" style="1" customWidth="1"/>
    <col min="3087" max="3089" width="5.140625" style="1" customWidth="1"/>
    <col min="3090" max="3090" width="2.28515625" style="1" customWidth="1"/>
    <col min="3091" max="3093" width="4.85546875" style="1" customWidth="1"/>
    <col min="3094" max="3094" width="2" style="1" customWidth="1"/>
    <col min="3095" max="3097" width="5.140625" style="1" customWidth="1"/>
    <col min="3098" max="3333" width="9.140625" style="1"/>
    <col min="3334" max="3334" width="1.28515625" style="1" customWidth="1"/>
    <col min="3335" max="3337" width="4.5703125" style="1" customWidth="1"/>
    <col min="3338" max="3338" width="1.7109375" style="1" customWidth="1"/>
    <col min="3339" max="3341" width="5.28515625" style="1" customWidth="1"/>
    <col min="3342" max="3342" width="1.85546875" style="1" customWidth="1"/>
    <col min="3343" max="3345" width="5.140625" style="1" customWidth="1"/>
    <col min="3346" max="3346" width="2.28515625" style="1" customWidth="1"/>
    <col min="3347" max="3349" width="4.85546875" style="1" customWidth="1"/>
    <col min="3350" max="3350" width="2" style="1" customWidth="1"/>
    <col min="3351" max="3353" width="5.140625" style="1" customWidth="1"/>
    <col min="3354" max="3589" width="9.140625" style="1"/>
    <col min="3590" max="3590" width="1.28515625" style="1" customWidth="1"/>
    <col min="3591" max="3593" width="4.5703125" style="1" customWidth="1"/>
    <col min="3594" max="3594" width="1.7109375" style="1" customWidth="1"/>
    <col min="3595" max="3597" width="5.28515625" style="1" customWidth="1"/>
    <col min="3598" max="3598" width="1.85546875" style="1" customWidth="1"/>
    <col min="3599" max="3601" width="5.140625" style="1" customWidth="1"/>
    <col min="3602" max="3602" width="2.28515625" style="1" customWidth="1"/>
    <col min="3603" max="3605" width="4.85546875" style="1" customWidth="1"/>
    <col min="3606" max="3606" width="2" style="1" customWidth="1"/>
    <col min="3607" max="3609" width="5.140625" style="1" customWidth="1"/>
    <col min="3610" max="3845" width="9.140625" style="1"/>
    <col min="3846" max="3846" width="1.28515625" style="1" customWidth="1"/>
    <col min="3847" max="3849" width="4.5703125" style="1" customWidth="1"/>
    <col min="3850" max="3850" width="1.7109375" style="1" customWidth="1"/>
    <col min="3851" max="3853" width="5.28515625" style="1" customWidth="1"/>
    <col min="3854" max="3854" width="1.85546875" style="1" customWidth="1"/>
    <col min="3855" max="3857" width="5.140625" style="1" customWidth="1"/>
    <col min="3858" max="3858" width="2.28515625" style="1" customWidth="1"/>
    <col min="3859" max="3861" width="4.85546875" style="1" customWidth="1"/>
    <col min="3862" max="3862" width="2" style="1" customWidth="1"/>
    <col min="3863" max="3865" width="5.140625" style="1" customWidth="1"/>
    <col min="3866" max="4101" width="9.140625" style="1"/>
    <col min="4102" max="4102" width="1.28515625" style="1" customWidth="1"/>
    <col min="4103" max="4105" width="4.5703125" style="1" customWidth="1"/>
    <col min="4106" max="4106" width="1.7109375" style="1" customWidth="1"/>
    <col min="4107" max="4109" width="5.28515625" style="1" customWidth="1"/>
    <col min="4110" max="4110" width="1.85546875" style="1" customWidth="1"/>
    <col min="4111" max="4113" width="5.140625" style="1" customWidth="1"/>
    <col min="4114" max="4114" width="2.28515625" style="1" customWidth="1"/>
    <col min="4115" max="4117" width="4.85546875" style="1" customWidth="1"/>
    <col min="4118" max="4118" width="2" style="1" customWidth="1"/>
    <col min="4119" max="4121" width="5.140625" style="1" customWidth="1"/>
    <col min="4122" max="4357" width="9.140625" style="1"/>
    <col min="4358" max="4358" width="1.28515625" style="1" customWidth="1"/>
    <col min="4359" max="4361" width="4.5703125" style="1" customWidth="1"/>
    <col min="4362" max="4362" width="1.7109375" style="1" customWidth="1"/>
    <col min="4363" max="4365" width="5.28515625" style="1" customWidth="1"/>
    <col min="4366" max="4366" width="1.85546875" style="1" customWidth="1"/>
    <col min="4367" max="4369" width="5.140625" style="1" customWidth="1"/>
    <col min="4370" max="4370" width="2.28515625" style="1" customWidth="1"/>
    <col min="4371" max="4373" width="4.85546875" style="1" customWidth="1"/>
    <col min="4374" max="4374" width="2" style="1" customWidth="1"/>
    <col min="4375" max="4377" width="5.140625" style="1" customWidth="1"/>
    <col min="4378" max="4613" width="9.140625" style="1"/>
    <col min="4614" max="4614" width="1.28515625" style="1" customWidth="1"/>
    <col min="4615" max="4617" width="4.5703125" style="1" customWidth="1"/>
    <col min="4618" max="4618" width="1.7109375" style="1" customWidth="1"/>
    <col min="4619" max="4621" width="5.28515625" style="1" customWidth="1"/>
    <col min="4622" max="4622" width="1.85546875" style="1" customWidth="1"/>
    <col min="4623" max="4625" width="5.140625" style="1" customWidth="1"/>
    <col min="4626" max="4626" width="2.28515625" style="1" customWidth="1"/>
    <col min="4627" max="4629" width="4.85546875" style="1" customWidth="1"/>
    <col min="4630" max="4630" width="2" style="1" customWidth="1"/>
    <col min="4631" max="4633" width="5.140625" style="1" customWidth="1"/>
    <col min="4634" max="4869" width="9.140625" style="1"/>
    <col min="4870" max="4870" width="1.28515625" style="1" customWidth="1"/>
    <col min="4871" max="4873" width="4.5703125" style="1" customWidth="1"/>
    <col min="4874" max="4874" width="1.7109375" style="1" customWidth="1"/>
    <col min="4875" max="4877" width="5.28515625" style="1" customWidth="1"/>
    <col min="4878" max="4878" width="1.85546875" style="1" customWidth="1"/>
    <col min="4879" max="4881" width="5.140625" style="1" customWidth="1"/>
    <col min="4882" max="4882" width="2.28515625" style="1" customWidth="1"/>
    <col min="4883" max="4885" width="4.85546875" style="1" customWidth="1"/>
    <col min="4886" max="4886" width="2" style="1" customWidth="1"/>
    <col min="4887" max="4889" width="5.140625" style="1" customWidth="1"/>
    <col min="4890" max="5125" width="9.140625" style="1"/>
    <col min="5126" max="5126" width="1.28515625" style="1" customWidth="1"/>
    <col min="5127" max="5129" width="4.5703125" style="1" customWidth="1"/>
    <col min="5130" max="5130" width="1.7109375" style="1" customWidth="1"/>
    <col min="5131" max="5133" width="5.28515625" style="1" customWidth="1"/>
    <col min="5134" max="5134" width="1.85546875" style="1" customWidth="1"/>
    <col min="5135" max="5137" width="5.140625" style="1" customWidth="1"/>
    <col min="5138" max="5138" width="2.28515625" style="1" customWidth="1"/>
    <col min="5139" max="5141" width="4.85546875" style="1" customWidth="1"/>
    <col min="5142" max="5142" width="2" style="1" customWidth="1"/>
    <col min="5143" max="5145" width="5.140625" style="1" customWidth="1"/>
    <col min="5146" max="5381" width="9.140625" style="1"/>
    <col min="5382" max="5382" width="1.28515625" style="1" customWidth="1"/>
    <col min="5383" max="5385" width="4.5703125" style="1" customWidth="1"/>
    <col min="5386" max="5386" width="1.7109375" style="1" customWidth="1"/>
    <col min="5387" max="5389" width="5.28515625" style="1" customWidth="1"/>
    <col min="5390" max="5390" width="1.85546875" style="1" customWidth="1"/>
    <col min="5391" max="5393" width="5.140625" style="1" customWidth="1"/>
    <col min="5394" max="5394" width="2.28515625" style="1" customWidth="1"/>
    <col min="5395" max="5397" width="4.85546875" style="1" customWidth="1"/>
    <col min="5398" max="5398" width="2" style="1" customWidth="1"/>
    <col min="5399" max="5401" width="5.140625" style="1" customWidth="1"/>
    <col min="5402" max="5637" width="9.140625" style="1"/>
    <col min="5638" max="5638" width="1.28515625" style="1" customWidth="1"/>
    <col min="5639" max="5641" width="4.5703125" style="1" customWidth="1"/>
    <col min="5642" max="5642" width="1.7109375" style="1" customWidth="1"/>
    <col min="5643" max="5645" width="5.28515625" style="1" customWidth="1"/>
    <col min="5646" max="5646" width="1.85546875" style="1" customWidth="1"/>
    <col min="5647" max="5649" width="5.140625" style="1" customWidth="1"/>
    <col min="5650" max="5650" width="2.28515625" style="1" customWidth="1"/>
    <col min="5651" max="5653" width="4.85546875" style="1" customWidth="1"/>
    <col min="5654" max="5654" width="2" style="1" customWidth="1"/>
    <col min="5655" max="5657" width="5.140625" style="1" customWidth="1"/>
    <col min="5658" max="5893" width="9.140625" style="1"/>
    <col min="5894" max="5894" width="1.28515625" style="1" customWidth="1"/>
    <col min="5895" max="5897" width="4.5703125" style="1" customWidth="1"/>
    <col min="5898" max="5898" width="1.7109375" style="1" customWidth="1"/>
    <col min="5899" max="5901" width="5.28515625" style="1" customWidth="1"/>
    <col min="5902" max="5902" width="1.85546875" style="1" customWidth="1"/>
    <col min="5903" max="5905" width="5.140625" style="1" customWidth="1"/>
    <col min="5906" max="5906" width="2.28515625" style="1" customWidth="1"/>
    <col min="5907" max="5909" width="4.85546875" style="1" customWidth="1"/>
    <col min="5910" max="5910" width="2" style="1" customWidth="1"/>
    <col min="5911" max="5913" width="5.140625" style="1" customWidth="1"/>
    <col min="5914" max="6149" width="9.140625" style="1"/>
    <col min="6150" max="6150" width="1.28515625" style="1" customWidth="1"/>
    <col min="6151" max="6153" width="4.5703125" style="1" customWidth="1"/>
    <col min="6154" max="6154" width="1.7109375" style="1" customWidth="1"/>
    <col min="6155" max="6157" width="5.28515625" style="1" customWidth="1"/>
    <col min="6158" max="6158" width="1.85546875" style="1" customWidth="1"/>
    <col min="6159" max="6161" width="5.140625" style="1" customWidth="1"/>
    <col min="6162" max="6162" width="2.28515625" style="1" customWidth="1"/>
    <col min="6163" max="6165" width="4.85546875" style="1" customWidth="1"/>
    <col min="6166" max="6166" width="2" style="1" customWidth="1"/>
    <col min="6167" max="6169" width="5.140625" style="1" customWidth="1"/>
    <col min="6170" max="6405" width="9.140625" style="1"/>
    <col min="6406" max="6406" width="1.28515625" style="1" customWidth="1"/>
    <col min="6407" max="6409" width="4.5703125" style="1" customWidth="1"/>
    <col min="6410" max="6410" width="1.7109375" style="1" customWidth="1"/>
    <col min="6411" max="6413" width="5.28515625" style="1" customWidth="1"/>
    <col min="6414" max="6414" width="1.85546875" style="1" customWidth="1"/>
    <col min="6415" max="6417" width="5.140625" style="1" customWidth="1"/>
    <col min="6418" max="6418" width="2.28515625" style="1" customWidth="1"/>
    <col min="6419" max="6421" width="4.85546875" style="1" customWidth="1"/>
    <col min="6422" max="6422" width="2" style="1" customWidth="1"/>
    <col min="6423" max="6425" width="5.140625" style="1" customWidth="1"/>
    <col min="6426" max="6661" width="9.140625" style="1"/>
    <col min="6662" max="6662" width="1.28515625" style="1" customWidth="1"/>
    <col min="6663" max="6665" width="4.5703125" style="1" customWidth="1"/>
    <col min="6666" max="6666" width="1.7109375" style="1" customWidth="1"/>
    <col min="6667" max="6669" width="5.28515625" style="1" customWidth="1"/>
    <col min="6670" max="6670" width="1.85546875" style="1" customWidth="1"/>
    <col min="6671" max="6673" width="5.140625" style="1" customWidth="1"/>
    <col min="6674" max="6674" width="2.28515625" style="1" customWidth="1"/>
    <col min="6675" max="6677" width="4.85546875" style="1" customWidth="1"/>
    <col min="6678" max="6678" width="2" style="1" customWidth="1"/>
    <col min="6679" max="6681" width="5.140625" style="1" customWidth="1"/>
    <col min="6682" max="6917" width="9.140625" style="1"/>
    <col min="6918" max="6918" width="1.28515625" style="1" customWidth="1"/>
    <col min="6919" max="6921" width="4.5703125" style="1" customWidth="1"/>
    <col min="6922" max="6922" width="1.7109375" style="1" customWidth="1"/>
    <col min="6923" max="6925" width="5.28515625" style="1" customWidth="1"/>
    <col min="6926" max="6926" width="1.85546875" style="1" customWidth="1"/>
    <col min="6927" max="6929" width="5.140625" style="1" customWidth="1"/>
    <col min="6930" max="6930" width="2.28515625" style="1" customWidth="1"/>
    <col min="6931" max="6933" width="4.85546875" style="1" customWidth="1"/>
    <col min="6934" max="6934" width="2" style="1" customWidth="1"/>
    <col min="6935" max="6937" width="5.140625" style="1" customWidth="1"/>
    <col min="6938" max="7173" width="9.140625" style="1"/>
    <col min="7174" max="7174" width="1.28515625" style="1" customWidth="1"/>
    <col min="7175" max="7177" width="4.5703125" style="1" customWidth="1"/>
    <col min="7178" max="7178" width="1.7109375" style="1" customWidth="1"/>
    <col min="7179" max="7181" width="5.28515625" style="1" customWidth="1"/>
    <col min="7182" max="7182" width="1.85546875" style="1" customWidth="1"/>
    <col min="7183" max="7185" width="5.140625" style="1" customWidth="1"/>
    <col min="7186" max="7186" width="2.28515625" style="1" customWidth="1"/>
    <col min="7187" max="7189" width="4.85546875" style="1" customWidth="1"/>
    <col min="7190" max="7190" width="2" style="1" customWidth="1"/>
    <col min="7191" max="7193" width="5.140625" style="1" customWidth="1"/>
    <col min="7194" max="7429" width="9.140625" style="1"/>
    <col min="7430" max="7430" width="1.28515625" style="1" customWidth="1"/>
    <col min="7431" max="7433" width="4.5703125" style="1" customWidth="1"/>
    <col min="7434" max="7434" width="1.7109375" style="1" customWidth="1"/>
    <col min="7435" max="7437" width="5.28515625" style="1" customWidth="1"/>
    <col min="7438" max="7438" width="1.85546875" style="1" customWidth="1"/>
    <col min="7439" max="7441" width="5.140625" style="1" customWidth="1"/>
    <col min="7442" max="7442" width="2.28515625" style="1" customWidth="1"/>
    <col min="7443" max="7445" width="4.85546875" style="1" customWidth="1"/>
    <col min="7446" max="7446" width="2" style="1" customWidth="1"/>
    <col min="7447" max="7449" width="5.140625" style="1" customWidth="1"/>
    <col min="7450" max="7685" width="9.140625" style="1"/>
    <col min="7686" max="7686" width="1.28515625" style="1" customWidth="1"/>
    <col min="7687" max="7689" width="4.5703125" style="1" customWidth="1"/>
    <col min="7690" max="7690" width="1.7109375" style="1" customWidth="1"/>
    <col min="7691" max="7693" width="5.28515625" style="1" customWidth="1"/>
    <col min="7694" max="7694" width="1.85546875" style="1" customWidth="1"/>
    <col min="7695" max="7697" width="5.140625" style="1" customWidth="1"/>
    <col min="7698" max="7698" width="2.28515625" style="1" customWidth="1"/>
    <col min="7699" max="7701" width="4.85546875" style="1" customWidth="1"/>
    <col min="7702" max="7702" width="2" style="1" customWidth="1"/>
    <col min="7703" max="7705" width="5.140625" style="1" customWidth="1"/>
    <col min="7706" max="7941" width="9.140625" style="1"/>
    <col min="7942" max="7942" width="1.28515625" style="1" customWidth="1"/>
    <col min="7943" max="7945" width="4.5703125" style="1" customWidth="1"/>
    <col min="7946" max="7946" width="1.7109375" style="1" customWidth="1"/>
    <col min="7947" max="7949" width="5.28515625" style="1" customWidth="1"/>
    <col min="7950" max="7950" width="1.85546875" style="1" customWidth="1"/>
    <col min="7951" max="7953" width="5.140625" style="1" customWidth="1"/>
    <col min="7954" max="7954" width="2.28515625" style="1" customWidth="1"/>
    <col min="7955" max="7957" width="4.85546875" style="1" customWidth="1"/>
    <col min="7958" max="7958" width="2" style="1" customWidth="1"/>
    <col min="7959" max="7961" width="5.140625" style="1" customWidth="1"/>
    <col min="7962" max="8197" width="9.140625" style="1"/>
    <col min="8198" max="8198" width="1.28515625" style="1" customWidth="1"/>
    <col min="8199" max="8201" width="4.5703125" style="1" customWidth="1"/>
    <col min="8202" max="8202" width="1.7109375" style="1" customWidth="1"/>
    <col min="8203" max="8205" width="5.28515625" style="1" customWidth="1"/>
    <col min="8206" max="8206" width="1.85546875" style="1" customWidth="1"/>
    <col min="8207" max="8209" width="5.140625" style="1" customWidth="1"/>
    <col min="8210" max="8210" width="2.28515625" style="1" customWidth="1"/>
    <col min="8211" max="8213" width="4.85546875" style="1" customWidth="1"/>
    <col min="8214" max="8214" width="2" style="1" customWidth="1"/>
    <col min="8215" max="8217" width="5.140625" style="1" customWidth="1"/>
    <col min="8218" max="8453" width="9.140625" style="1"/>
    <col min="8454" max="8454" width="1.28515625" style="1" customWidth="1"/>
    <col min="8455" max="8457" width="4.5703125" style="1" customWidth="1"/>
    <col min="8458" max="8458" width="1.7109375" style="1" customWidth="1"/>
    <col min="8459" max="8461" width="5.28515625" style="1" customWidth="1"/>
    <col min="8462" max="8462" width="1.85546875" style="1" customWidth="1"/>
    <col min="8463" max="8465" width="5.140625" style="1" customWidth="1"/>
    <col min="8466" max="8466" width="2.28515625" style="1" customWidth="1"/>
    <col min="8467" max="8469" width="4.85546875" style="1" customWidth="1"/>
    <col min="8470" max="8470" width="2" style="1" customWidth="1"/>
    <col min="8471" max="8473" width="5.140625" style="1" customWidth="1"/>
    <col min="8474" max="8709" width="9.140625" style="1"/>
    <col min="8710" max="8710" width="1.28515625" style="1" customWidth="1"/>
    <col min="8711" max="8713" width="4.5703125" style="1" customWidth="1"/>
    <col min="8714" max="8714" width="1.7109375" style="1" customWidth="1"/>
    <col min="8715" max="8717" width="5.28515625" style="1" customWidth="1"/>
    <col min="8718" max="8718" width="1.85546875" style="1" customWidth="1"/>
    <col min="8719" max="8721" width="5.140625" style="1" customWidth="1"/>
    <col min="8722" max="8722" width="2.28515625" style="1" customWidth="1"/>
    <col min="8723" max="8725" width="4.85546875" style="1" customWidth="1"/>
    <col min="8726" max="8726" width="2" style="1" customWidth="1"/>
    <col min="8727" max="8729" width="5.140625" style="1" customWidth="1"/>
    <col min="8730" max="8965" width="9.140625" style="1"/>
    <col min="8966" max="8966" width="1.28515625" style="1" customWidth="1"/>
    <col min="8967" max="8969" width="4.5703125" style="1" customWidth="1"/>
    <col min="8970" max="8970" width="1.7109375" style="1" customWidth="1"/>
    <col min="8971" max="8973" width="5.28515625" style="1" customWidth="1"/>
    <col min="8974" max="8974" width="1.85546875" style="1" customWidth="1"/>
    <col min="8975" max="8977" width="5.140625" style="1" customWidth="1"/>
    <col min="8978" max="8978" width="2.28515625" style="1" customWidth="1"/>
    <col min="8979" max="8981" width="4.85546875" style="1" customWidth="1"/>
    <col min="8982" max="8982" width="2" style="1" customWidth="1"/>
    <col min="8983" max="8985" width="5.140625" style="1" customWidth="1"/>
    <col min="8986" max="9221" width="9.140625" style="1"/>
    <col min="9222" max="9222" width="1.28515625" style="1" customWidth="1"/>
    <col min="9223" max="9225" width="4.5703125" style="1" customWidth="1"/>
    <col min="9226" max="9226" width="1.7109375" style="1" customWidth="1"/>
    <col min="9227" max="9229" width="5.28515625" style="1" customWidth="1"/>
    <col min="9230" max="9230" width="1.85546875" style="1" customWidth="1"/>
    <col min="9231" max="9233" width="5.140625" style="1" customWidth="1"/>
    <col min="9234" max="9234" width="2.28515625" style="1" customWidth="1"/>
    <col min="9235" max="9237" width="4.85546875" style="1" customWidth="1"/>
    <col min="9238" max="9238" width="2" style="1" customWidth="1"/>
    <col min="9239" max="9241" width="5.140625" style="1" customWidth="1"/>
    <col min="9242" max="9477" width="9.140625" style="1"/>
    <col min="9478" max="9478" width="1.28515625" style="1" customWidth="1"/>
    <col min="9479" max="9481" width="4.5703125" style="1" customWidth="1"/>
    <col min="9482" max="9482" width="1.7109375" style="1" customWidth="1"/>
    <col min="9483" max="9485" width="5.28515625" style="1" customWidth="1"/>
    <col min="9486" max="9486" width="1.85546875" style="1" customWidth="1"/>
    <col min="9487" max="9489" width="5.140625" style="1" customWidth="1"/>
    <col min="9490" max="9490" width="2.28515625" style="1" customWidth="1"/>
    <col min="9491" max="9493" width="4.85546875" style="1" customWidth="1"/>
    <col min="9494" max="9494" width="2" style="1" customWidth="1"/>
    <col min="9495" max="9497" width="5.140625" style="1" customWidth="1"/>
    <col min="9498" max="9733" width="9.140625" style="1"/>
    <col min="9734" max="9734" width="1.28515625" style="1" customWidth="1"/>
    <col min="9735" max="9737" width="4.5703125" style="1" customWidth="1"/>
    <col min="9738" max="9738" width="1.7109375" style="1" customWidth="1"/>
    <col min="9739" max="9741" width="5.28515625" style="1" customWidth="1"/>
    <col min="9742" max="9742" width="1.85546875" style="1" customWidth="1"/>
    <col min="9743" max="9745" width="5.140625" style="1" customWidth="1"/>
    <col min="9746" max="9746" width="2.28515625" style="1" customWidth="1"/>
    <col min="9747" max="9749" width="4.85546875" style="1" customWidth="1"/>
    <col min="9750" max="9750" width="2" style="1" customWidth="1"/>
    <col min="9751" max="9753" width="5.140625" style="1" customWidth="1"/>
    <col min="9754" max="9989" width="9.140625" style="1"/>
    <col min="9990" max="9990" width="1.28515625" style="1" customWidth="1"/>
    <col min="9991" max="9993" width="4.5703125" style="1" customWidth="1"/>
    <col min="9994" max="9994" width="1.7109375" style="1" customWidth="1"/>
    <col min="9995" max="9997" width="5.28515625" style="1" customWidth="1"/>
    <col min="9998" max="9998" width="1.85546875" style="1" customWidth="1"/>
    <col min="9999" max="10001" width="5.140625" style="1" customWidth="1"/>
    <col min="10002" max="10002" width="2.28515625" style="1" customWidth="1"/>
    <col min="10003" max="10005" width="4.85546875" style="1" customWidth="1"/>
    <col min="10006" max="10006" width="2" style="1" customWidth="1"/>
    <col min="10007" max="10009" width="5.140625" style="1" customWidth="1"/>
    <col min="10010" max="10245" width="9.140625" style="1"/>
    <col min="10246" max="10246" width="1.28515625" style="1" customWidth="1"/>
    <col min="10247" max="10249" width="4.5703125" style="1" customWidth="1"/>
    <col min="10250" max="10250" width="1.7109375" style="1" customWidth="1"/>
    <col min="10251" max="10253" width="5.28515625" style="1" customWidth="1"/>
    <col min="10254" max="10254" width="1.85546875" style="1" customWidth="1"/>
    <col min="10255" max="10257" width="5.140625" style="1" customWidth="1"/>
    <col min="10258" max="10258" width="2.28515625" style="1" customWidth="1"/>
    <col min="10259" max="10261" width="4.85546875" style="1" customWidth="1"/>
    <col min="10262" max="10262" width="2" style="1" customWidth="1"/>
    <col min="10263" max="10265" width="5.140625" style="1" customWidth="1"/>
    <col min="10266" max="10501" width="9.140625" style="1"/>
    <col min="10502" max="10502" width="1.28515625" style="1" customWidth="1"/>
    <col min="10503" max="10505" width="4.5703125" style="1" customWidth="1"/>
    <col min="10506" max="10506" width="1.7109375" style="1" customWidth="1"/>
    <col min="10507" max="10509" width="5.28515625" style="1" customWidth="1"/>
    <col min="10510" max="10510" width="1.85546875" style="1" customWidth="1"/>
    <col min="10511" max="10513" width="5.140625" style="1" customWidth="1"/>
    <col min="10514" max="10514" width="2.28515625" style="1" customWidth="1"/>
    <col min="10515" max="10517" width="4.85546875" style="1" customWidth="1"/>
    <col min="10518" max="10518" width="2" style="1" customWidth="1"/>
    <col min="10519" max="10521" width="5.140625" style="1" customWidth="1"/>
    <col min="10522" max="10757" width="9.140625" style="1"/>
    <col min="10758" max="10758" width="1.28515625" style="1" customWidth="1"/>
    <col min="10759" max="10761" width="4.5703125" style="1" customWidth="1"/>
    <col min="10762" max="10762" width="1.7109375" style="1" customWidth="1"/>
    <col min="10763" max="10765" width="5.28515625" style="1" customWidth="1"/>
    <col min="10766" max="10766" width="1.85546875" style="1" customWidth="1"/>
    <col min="10767" max="10769" width="5.140625" style="1" customWidth="1"/>
    <col min="10770" max="10770" width="2.28515625" style="1" customWidth="1"/>
    <col min="10771" max="10773" width="4.85546875" style="1" customWidth="1"/>
    <col min="10774" max="10774" width="2" style="1" customWidth="1"/>
    <col min="10775" max="10777" width="5.140625" style="1" customWidth="1"/>
    <col min="10778" max="11013" width="9.140625" style="1"/>
    <col min="11014" max="11014" width="1.28515625" style="1" customWidth="1"/>
    <col min="11015" max="11017" width="4.5703125" style="1" customWidth="1"/>
    <col min="11018" max="11018" width="1.7109375" style="1" customWidth="1"/>
    <col min="11019" max="11021" width="5.28515625" style="1" customWidth="1"/>
    <col min="11022" max="11022" width="1.85546875" style="1" customWidth="1"/>
    <col min="11023" max="11025" width="5.140625" style="1" customWidth="1"/>
    <col min="11026" max="11026" width="2.28515625" style="1" customWidth="1"/>
    <col min="11027" max="11029" width="4.85546875" style="1" customWidth="1"/>
    <col min="11030" max="11030" width="2" style="1" customWidth="1"/>
    <col min="11031" max="11033" width="5.140625" style="1" customWidth="1"/>
    <col min="11034" max="11269" width="9.140625" style="1"/>
    <col min="11270" max="11270" width="1.28515625" style="1" customWidth="1"/>
    <col min="11271" max="11273" width="4.5703125" style="1" customWidth="1"/>
    <col min="11274" max="11274" width="1.7109375" style="1" customWidth="1"/>
    <col min="11275" max="11277" width="5.28515625" style="1" customWidth="1"/>
    <col min="11278" max="11278" width="1.85546875" style="1" customWidth="1"/>
    <col min="11279" max="11281" width="5.140625" style="1" customWidth="1"/>
    <col min="11282" max="11282" width="2.28515625" style="1" customWidth="1"/>
    <col min="11283" max="11285" width="4.85546875" style="1" customWidth="1"/>
    <col min="11286" max="11286" width="2" style="1" customWidth="1"/>
    <col min="11287" max="11289" width="5.140625" style="1" customWidth="1"/>
    <col min="11290" max="11525" width="9.140625" style="1"/>
    <col min="11526" max="11526" width="1.28515625" style="1" customWidth="1"/>
    <col min="11527" max="11529" width="4.5703125" style="1" customWidth="1"/>
    <col min="11530" max="11530" width="1.7109375" style="1" customWidth="1"/>
    <col min="11531" max="11533" width="5.28515625" style="1" customWidth="1"/>
    <col min="11534" max="11534" width="1.85546875" style="1" customWidth="1"/>
    <col min="11535" max="11537" width="5.140625" style="1" customWidth="1"/>
    <col min="11538" max="11538" width="2.28515625" style="1" customWidth="1"/>
    <col min="11539" max="11541" width="4.85546875" style="1" customWidth="1"/>
    <col min="11542" max="11542" width="2" style="1" customWidth="1"/>
    <col min="11543" max="11545" width="5.140625" style="1" customWidth="1"/>
    <col min="11546" max="11781" width="9.140625" style="1"/>
    <col min="11782" max="11782" width="1.28515625" style="1" customWidth="1"/>
    <col min="11783" max="11785" width="4.5703125" style="1" customWidth="1"/>
    <col min="11786" max="11786" width="1.7109375" style="1" customWidth="1"/>
    <col min="11787" max="11789" width="5.28515625" style="1" customWidth="1"/>
    <col min="11790" max="11790" width="1.85546875" style="1" customWidth="1"/>
    <col min="11791" max="11793" width="5.140625" style="1" customWidth="1"/>
    <col min="11794" max="11794" width="2.28515625" style="1" customWidth="1"/>
    <col min="11795" max="11797" width="4.85546875" style="1" customWidth="1"/>
    <col min="11798" max="11798" width="2" style="1" customWidth="1"/>
    <col min="11799" max="11801" width="5.140625" style="1" customWidth="1"/>
    <col min="11802" max="12037" width="9.140625" style="1"/>
    <col min="12038" max="12038" width="1.28515625" style="1" customWidth="1"/>
    <col min="12039" max="12041" width="4.5703125" style="1" customWidth="1"/>
    <col min="12042" max="12042" width="1.7109375" style="1" customWidth="1"/>
    <col min="12043" max="12045" width="5.28515625" style="1" customWidth="1"/>
    <col min="12046" max="12046" width="1.85546875" style="1" customWidth="1"/>
    <col min="12047" max="12049" width="5.140625" style="1" customWidth="1"/>
    <col min="12050" max="12050" width="2.28515625" style="1" customWidth="1"/>
    <col min="12051" max="12053" width="4.85546875" style="1" customWidth="1"/>
    <col min="12054" max="12054" width="2" style="1" customWidth="1"/>
    <col min="12055" max="12057" width="5.140625" style="1" customWidth="1"/>
    <col min="12058" max="12293" width="9.140625" style="1"/>
    <col min="12294" max="12294" width="1.28515625" style="1" customWidth="1"/>
    <col min="12295" max="12297" width="4.5703125" style="1" customWidth="1"/>
    <col min="12298" max="12298" width="1.7109375" style="1" customWidth="1"/>
    <col min="12299" max="12301" width="5.28515625" style="1" customWidth="1"/>
    <col min="12302" max="12302" width="1.85546875" style="1" customWidth="1"/>
    <col min="12303" max="12305" width="5.140625" style="1" customWidth="1"/>
    <col min="12306" max="12306" width="2.28515625" style="1" customWidth="1"/>
    <col min="12307" max="12309" width="4.85546875" style="1" customWidth="1"/>
    <col min="12310" max="12310" width="2" style="1" customWidth="1"/>
    <col min="12311" max="12313" width="5.140625" style="1" customWidth="1"/>
    <col min="12314" max="12549" width="9.140625" style="1"/>
    <col min="12550" max="12550" width="1.28515625" style="1" customWidth="1"/>
    <col min="12551" max="12553" width="4.5703125" style="1" customWidth="1"/>
    <col min="12554" max="12554" width="1.7109375" style="1" customWidth="1"/>
    <col min="12555" max="12557" width="5.28515625" style="1" customWidth="1"/>
    <col min="12558" max="12558" width="1.85546875" style="1" customWidth="1"/>
    <col min="12559" max="12561" width="5.140625" style="1" customWidth="1"/>
    <col min="12562" max="12562" width="2.28515625" style="1" customWidth="1"/>
    <col min="12563" max="12565" width="4.85546875" style="1" customWidth="1"/>
    <col min="12566" max="12566" width="2" style="1" customWidth="1"/>
    <col min="12567" max="12569" width="5.140625" style="1" customWidth="1"/>
    <col min="12570" max="12805" width="9.140625" style="1"/>
    <col min="12806" max="12806" width="1.28515625" style="1" customWidth="1"/>
    <col min="12807" max="12809" width="4.5703125" style="1" customWidth="1"/>
    <col min="12810" max="12810" width="1.7109375" style="1" customWidth="1"/>
    <col min="12811" max="12813" width="5.28515625" style="1" customWidth="1"/>
    <col min="12814" max="12814" width="1.85546875" style="1" customWidth="1"/>
    <col min="12815" max="12817" width="5.140625" style="1" customWidth="1"/>
    <col min="12818" max="12818" width="2.28515625" style="1" customWidth="1"/>
    <col min="12819" max="12821" width="4.85546875" style="1" customWidth="1"/>
    <col min="12822" max="12822" width="2" style="1" customWidth="1"/>
    <col min="12823" max="12825" width="5.140625" style="1" customWidth="1"/>
    <col min="12826" max="13061" width="9.140625" style="1"/>
    <col min="13062" max="13062" width="1.28515625" style="1" customWidth="1"/>
    <col min="13063" max="13065" width="4.5703125" style="1" customWidth="1"/>
    <col min="13066" max="13066" width="1.7109375" style="1" customWidth="1"/>
    <col min="13067" max="13069" width="5.28515625" style="1" customWidth="1"/>
    <col min="13070" max="13070" width="1.85546875" style="1" customWidth="1"/>
    <col min="13071" max="13073" width="5.140625" style="1" customWidth="1"/>
    <col min="13074" max="13074" width="2.28515625" style="1" customWidth="1"/>
    <col min="13075" max="13077" width="4.85546875" style="1" customWidth="1"/>
    <col min="13078" max="13078" width="2" style="1" customWidth="1"/>
    <col min="13079" max="13081" width="5.140625" style="1" customWidth="1"/>
    <col min="13082" max="13317" width="9.140625" style="1"/>
    <col min="13318" max="13318" width="1.28515625" style="1" customWidth="1"/>
    <col min="13319" max="13321" width="4.5703125" style="1" customWidth="1"/>
    <col min="13322" max="13322" width="1.7109375" style="1" customWidth="1"/>
    <col min="13323" max="13325" width="5.28515625" style="1" customWidth="1"/>
    <col min="13326" max="13326" width="1.85546875" style="1" customWidth="1"/>
    <col min="13327" max="13329" width="5.140625" style="1" customWidth="1"/>
    <col min="13330" max="13330" width="2.28515625" style="1" customWidth="1"/>
    <col min="13331" max="13333" width="4.85546875" style="1" customWidth="1"/>
    <col min="13334" max="13334" width="2" style="1" customWidth="1"/>
    <col min="13335" max="13337" width="5.140625" style="1" customWidth="1"/>
    <col min="13338" max="13573" width="9.140625" style="1"/>
    <col min="13574" max="13574" width="1.28515625" style="1" customWidth="1"/>
    <col min="13575" max="13577" width="4.5703125" style="1" customWidth="1"/>
    <col min="13578" max="13578" width="1.7109375" style="1" customWidth="1"/>
    <col min="13579" max="13581" width="5.28515625" style="1" customWidth="1"/>
    <col min="13582" max="13582" width="1.85546875" style="1" customWidth="1"/>
    <col min="13583" max="13585" width="5.140625" style="1" customWidth="1"/>
    <col min="13586" max="13586" width="2.28515625" style="1" customWidth="1"/>
    <col min="13587" max="13589" width="4.85546875" style="1" customWidth="1"/>
    <col min="13590" max="13590" width="2" style="1" customWidth="1"/>
    <col min="13591" max="13593" width="5.140625" style="1" customWidth="1"/>
    <col min="13594" max="13829" width="9.140625" style="1"/>
    <col min="13830" max="13830" width="1.28515625" style="1" customWidth="1"/>
    <col min="13831" max="13833" width="4.5703125" style="1" customWidth="1"/>
    <col min="13834" max="13834" width="1.7109375" style="1" customWidth="1"/>
    <col min="13835" max="13837" width="5.28515625" style="1" customWidth="1"/>
    <col min="13838" max="13838" width="1.85546875" style="1" customWidth="1"/>
    <col min="13839" max="13841" width="5.140625" style="1" customWidth="1"/>
    <col min="13842" max="13842" width="2.28515625" style="1" customWidth="1"/>
    <col min="13843" max="13845" width="4.85546875" style="1" customWidth="1"/>
    <col min="13846" max="13846" width="2" style="1" customWidth="1"/>
    <col min="13847" max="13849" width="5.140625" style="1" customWidth="1"/>
    <col min="13850" max="14085" width="9.140625" style="1"/>
    <col min="14086" max="14086" width="1.28515625" style="1" customWidth="1"/>
    <col min="14087" max="14089" width="4.5703125" style="1" customWidth="1"/>
    <col min="14090" max="14090" width="1.7109375" style="1" customWidth="1"/>
    <col min="14091" max="14093" width="5.28515625" style="1" customWidth="1"/>
    <col min="14094" max="14094" width="1.85546875" style="1" customWidth="1"/>
    <col min="14095" max="14097" width="5.140625" style="1" customWidth="1"/>
    <col min="14098" max="14098" width="2.28515625" style="1" customWidth="1"/>
    <col min="14099" max="14101" width="4.85546875" style="1" customWidth="1"/>
    <col min="14102" max="14102" width="2" style="1" customWidth="1"/>
    <col min="14103" max="14105" width="5.140625" style="1" customWidth="1"/>
    <col min="14106" max="14341" width="9.140625" style="1"/>
    <col min="14342" max="14342" width="1.28515625" style="1" customWidth="1"/>
    <col min="14343" max="14345" width="4.5703125" style="1" customWidth="1"/>
    <col min="14346" max="14346" width="1.7109375" style="1" customWidth="1"/>
    <col min="14347" max="14349" width="5.28515625" style="1" customWidth="1"/>
    <col min="14350" max="14350" width="1.85546875" style="1" customWidth="1"/>
    <col min="14351" max="14353" width="5.140625" style="1" customWidth="1"/>
    <col min="14354" max="14354" width="2.28515625" style="1" customWidth="1"/>
    <col min="14355" max="14357" width="4.85546875" style="1" customWidth="1"/>
    <col min="14358" max="14358" width="2" style="1" customWidth="1"/>
    <col min="14359" max="14361" width="5.140625" style="1" customWidth="1"/>
    <col min="14362" max="14597" width="9.140625" style="1"/>
    <col min="14598" max="14598" width="1.28515625" style="1" customWidth="1"/>
    <col min="14599" max="14601" width="4.5703125" style="1" customWidth="1"/>
    <col min="14602" max="14602" width="1.7109375" style="1" customWidth="1"/>
    <col min="14603" max="14605" width="5.28515625" style="1" customWidth="1"/>
    <col min="14606" max="14606" width="1.85546875" style="1" customWidth="1"/>
    <col min="14607" max="14609" width="5.140625" style="1" customWidth="1"/>
    <col min="14610" max="14610" width="2.28515625" style="1" customWidth="1"/>
    <col min="14611" max="14613" width="4.85546875" style="1" customWidth="1"/>
    <col min="14614" max="14614" width="2" style="1" customWidth="1"/>
    <col min="14615" max="14617" width="5.140625" style="1" customWidth="1"/>
    <col min="14618" max="14853" width="9.140625" style="1"/>
    <col min="14854" max="14854" width="1.28515625" style="1" customWidth="1"/>
    <col min="14855" max="14857" width="4.5703125" style="1" customWidth="1"/>
    <col min="14858" max="14858" width="1.7109375" style="1" customWidth="1"/>
    <col min="14859" max="14861" width="5.28515625" style="1" customWidth="1"/>
    <col min="14862" max="14862" width="1.85546875" style="1" customWidth="1"/>
    <col min="14863" max="14865" width="5.140625" style="1" customWidth="1"/>
    <col min="14866" max="14866" width="2.28515625" style="1" customWidth="1"/>
    <col min="14867" max="14869" width="4.85546875" style="1" customWidth="1"/>
    <col min="14870" max="14870" width="2" style="1" customWidth="1"/>
    <col min="14871" max="14873" width="5.140625" style="1" customWidth="1"/>
    <col min="14874" max="15109" width="9.140625" style="1"/>
    <col min="15110" max="15110" width="1.28515625" style="1" customWidth="1"/>
    <col min="15111" max="15113" width="4.5703125" style="1" customWidth="1"/>
    <col min="15114" max="15114" width="1.7109375" style="1" customWidth="1"/>
    <col min="15115" max="15117" width="5.28515625" style="1" customWidth="1"/>
    <col min="15118" max="15118" width="1.85546875" style="1" customWidth="1"/>
    <col min="15119" max="15121" width="5.140625" style="1" customWidth="1"/>
    <col min="15122" max="15122" width="2.28515625" style="1" customWidth="1"/>
    <col min="15123" max="15125" width="4.85546875" style="1" customWidth="1"/>
    <col min="15126" max="15126" width="2" style="1" customWidth="1"/>
    <col min="15127" max="15129" width="5.140625" style="1" customWidth="1"/>
    <col min="15130" max="15365" width="9.140625" style="1"/>
    <col min="15366" max="15366" width="1.28515625" style="1" customWidth="1"/>
    <col min="15367" max="15369" width="4.5703125" style="1" customWidth="1"/>
    <col min="15370" max="15370" width="1.7109375" style="1" customWidth="1"/>
    <col min="15371" max="15373" width="5.28515625" style="1" customWidth="1"/>
    <col min="15374" max="15374" width="1.85546875" style="1" customWidth="1"/>
    <col min="15375" max="15377" width="5.140625" style="1" customWidth="1"/>
    <col min="15378" max="15378" width="2.28515625" style="1" customWidth="1"/>
    <col min="15379" max="15381" width="4.85546875" style="1" customWidth="1"/>
    <col min="15382" max="15382" width="2" style="1" customWidth="1"/>
    <col min="15383" max="15385" width="5.140625" style="1" customWidth="1"/>
    <col min="15386" max="15621" width="9.140625" style="1"/>
    <col min="15622" max="15622" width="1.28515625" style="1" customWidth="1"/>
    <col min="15623" max="15625" width="4.5703125" style="1" customWidth="1"/>
    <col min="15626" max="15626" width="1.7109375" style="1" customWidth="1"/>
    <col min="15627" max="15629" width="5.28515625" style="1" customWidth="1"/>
    <col min="15630" max="15630" width="1.85546875" style="1" customWidth="1"/>
    <col min="15631" max="15633" width="5.140625" style="1" customWidth="1"/>
    <col min="15634" max="15634" width="2.28515625" style="1" customWidth="1"/>
    <col min="15635" max="15637" width="4.85546875" style="1" customWidth="1"/>
    <col min="15638" max="15638" width="2" style="1" customWidth="1"/>
    <col min="15639" max="15641" width="5.140625" style="1" customWidth="1"/>
    <col min="15642" max="15877" width="9.140625" style="1"/>
    <col min="15878" max="15878" width="1.28515625" style="1" customWidth="1"/>
    <col min="15879" max="15881" width="4.5703125" style="1" customWidth="1"/>
    <col min="15882" max="15882" width="1.7109375" style="1" customWidth="1"/>
    <col min="15883" max="15885" width="5.28515625" style="1" customWidth="1"/>
    <col min="15886" max="15886" width="1.85546875" style="1" customWidth="1"/>
    <col min="15887" max="15889" width="5.140625" style="1" customWidth="1"/>
    <col min="15890" max="15890" width="2.28515625" style="1" customWidth="1"/>
    <col min="15891" max="15893" width="4.85546875" style="1" customWidth="1"/>
    <col min="15894" max="15894" width="2" style="1" customWidth="1"/>
    <col min="15895" max="15897" width="5.140625" style="1" customWidth="1"/>
    <col min="15898" max="16133" width="9.140625" style="1"/>
    <col min="16134" max="16134" width="1.28515625" style="1" customWidth="1"/>
    <col min="16135" max="16137" width="4.5703125" style="1" customWidth="1"/>
    <col min="16138" max="16138" width="1.7109375" style="1" customWidth="1"/>
    <col min="16139" max="16141" width="5.28515625" style="1" customWidth="1"/>
    <col min="16142" max="16142" width="1.85546875" style="1" customWidth="1"/>
    <col min="16143" max="16145" width="5.140625" style="1" customWidth="1"/>
    <col min="16146" max="16146" width="2.28515625" style="1" customWidth="1"/>
    <col min="16147" max="16149" width="4.85546875" style="1" customWidth="1"/>
    <col min="16150" max="16150" width="2" style="1" customWidth="1"/>
    <col min="16151" max="16153" width="5.140625" style="1" customWidth="1"/>
    <col min="16154" max="16384" width="9.140625" style="1"/>
  </cols>
  <sheetData>
    <row r="1" spans="1:26" x14ac:dyDescent="0.2">
      <c r="A1" s="1" t="s">
        <v>4</v>
      </c>
    </row>
    <row r="2" spans="1:26" ht="33.75" customHeight="1" thickBot="1" x14ac:dyDescent="0.3">
      <c r="A2" s="41" t="s">
        <v>76</v>
      </c>
      <c r="B2" s="42"/>
      <c r="V2" s="15"/>
      <c r="W2" s="15"/>
      <c r="X2" s="15"/>
      <c r="Y2" s="15"/>
      <c r="Z2" s="15"/>
    </row>
    <row r="3" spans="1:26" ht="12.75" customHeight="1" x14ac:dyDescent="0.2">
      <c r="A3" s="43" t="s">
        <v>43</v>
      </c>
      <c r="B3" s="43"/>
      <c r="C3" s="54" t="s">
        <v>2</v>
      </c>
      <c r="D3" s="54"/>
      <c r="E3" s="54"/>
      <c r="F3" s="54"/>
      <c r="G3" s="43"/>
      <c r="H3" s="54" t="s">
        <v>0</v>
      </c>
      <c r="I3" s="54"/>
      <c r="J3" s="54"/>
      <c r="K3" s="54"/>
      <c r="L3" s="43"/>
      <c r="M3" s="54" t="s">
        <v>1</v>
      </c>
      <c r="N3" s="54"/>
      <c r="O3" s="54"/>
      <c r="P3" s="54"/>
      <c r="Q3" s="43"/>
      <c r="R3" s="54" t="s">
        <v>44</v>
      </c>
      <c r="S3" s="54"/>
      <c r="T3" s="54"/>
      <c r="U3" s="54"/>
      <c r="V3" s="2"/>
      <c r="W3" s="54" t="s">
        <v>45</v>
      </c>
      <c r="X3" s="54"/>
      <c r="Y3" s="54"/>
      <c r="Z3" s="54"/>
    </row>
    <row r="4" spans="1:26" x14ac:dyDescent="0.2">
      <c r="A4" s="3" t="s">
        <v>46</v>
      </c>
      <c r="B4" s="3"/>
      <c r="C4" s="3">
        <v>2007</v>
      </c>
      <c r="D4" s="3">
        <v>2011</v>
      </c>
      <c r="E4" s="3">
        <v>2015</v>
      </c>
      <c r="F4" s="3">
        <v>2019</v>
      </c>
      <c r="G4" s="3"/>
      <c r="H4" s="3">
        <v>2007</v>
      </c>
      <c r="I4" s="3">
        <v>2011</v>
      </c>
      <c r="J4" s="3">
        <v>2015</v>
      </c>
      <c r="K4" s="3">
        <v>2019</v>
      </c>
      <c r="L4" s="3"/>
      <c r="M4" s="3">
        <v>2007</v>
      </c>
      <c r="N4" s="3">
        <v>2011</v>
      </c>
      <c r="O4" s="3">
        <v>2015</v>
      </c>
      <c r="P4" s="3">
        <v>2019</v>
      </c>
      <c r="Q4" s="3"/>
      <c r="R4" s="3">
        <v>2007</v>
      </c>
      <c r="S4" s="3">
        <v>2011</v>
      </c>
      <c r="T4" s="3">
        <v>2015</v>
      </c>
      <c r="U4" s="3">
        <v>2019</v>
      </c>
      <c r="V4" s="3"/>
      <c r="W4" s="3">
        <v>2007</v>
      </c>
      <c r="X4" s="3">
        <v>2011</v>
      </c>
      <c r="Y4" s="3">
        <v>2015</v>
      </c>
      <c r="Z4" s="3">
        <v>2019</v>
      </c>
    </row>
    <row r="5" spans="1:26" x14ac:dyDescent="0.2">
      <c r="A5" s="44" t="s">
        <v>2</v>
      </c>
      <c r="B5" s="44"/>
      <c r="C5" s="44">
        <f>SUM(C6:C14)</f>
        <v>245</v>
      </c>
      <c r="D5" s="44">
        <f>SUM(D6:D14)</f>
        <v>261</v>
      </c>
      <c r="E5" s="44">
        <f>SUM(E6:E14)</f>
        <v>254</v>
      </c>
      <c r="F5" s="44">
        <f>SUM(F6:F14)</f>
        <v>239</v>
      </c>
      <c r="G5" s="44"/>
      <c r="H5" s="44">
        <f>SUM(H6:H14)</f>
        <v>88</v>
      </c>
      <c r="I5" s="44">
        <f>SUM(I6:I14)</f>
        <v>98</v>
      </c>
      <c r="J5" s="44">
        <f>SUM(J6:J14)</f>
        <v>102</v>
      </c>
      <c r="K5" s="44">
        <f>SUM(K6:K14)</f>
        <v>85</v>
      </c>
      <c r="L5" s="45"/>
      <c r="M5" s="44">
        <f>SUM(M6:M14)</f>
        <v>157</v>
      </c>
      <c r="N5" s="44">
        <f>SUM(N6:N14)</f>
        <v>163</v>
      </c>
      <c r="O5" s="44">
        <f>SUM(O6:O14)</f>
        <v>152</v>
      </c>
      <c r="P5" s="44">
        <f>SUM(P6:P14)</f>
        <v>154</v>
      </c>
      <c r="Q5" s="44"/>
      <c r="R5" s="46">
        <f t="shared" ref="R5:U14" si="0">IF(H5="-","-",H5/C5*100)</f>
        <v>35.918367346938773</v>
      </c>
      <c r="S5" s="46">
        <f t="shared" si="0"/>
        <v>37.547892720306514</v>
      </c>
      <c r="T5" s="46">
        <f t="shared" si="0"/>
        <v>40.15748031496063</v>
      </c>
      <c r="U5" s="46">
        <f t="shared" si="0"/>
        <v>35.564853556485353</v>
      </c>
      <c r="V5" s="46"/>
      <c r="W5" s="46">
        <f t="shared" ref="W5:Z14" si="1">IF(M5="-","-",M5/C5*100)</f>
        <v>64.08163265306122</v>
      </c>
      <c r="X5" s="46">
        <f t="shared" si="1"/>
        <v>62.452107279693493</v>
      </c>
      <c r="Y5" s="46">
        <f t="shared" si="1"/>
        <v>59.842519685039377</v>
      </c>
      <c r="Z5" s="46">
        <f t="shared" si="1"/>
        <v>64.43514644351464</v>
      </c>
    </row>
    <row r="6" spans="1:26" x14ac:dyDescent="0.2">
      <c r="A6" s="1" t="s">
        <v>28</v>
      </c>
      <c r="C6" s="28">
        <f t="shared" ref="C6:F13" si="2">SUM(H6,M6)</f>
        <v>48</v>
      </c>
      <c r="D6" s="28">
        <f t="shared" si="2"/>
        <v>43</v>
      </c>
      <c r="E6" s="28">
        <f t="shared" si="2"/>
        <v>41</v>
      </c>
      <c r="F6" s="28">
        <f t="shared" si="2"/>
        <v>48</v>
      </c>
      <c r="H6" s="28">
        <v>12</v>
      </c>
      <c r="I6" s="28">
        <v>11</v>
      </c>
      <c r="J6" s="28">
        <v>17</v>
      </c>
      <c r="K6" s="28">
        <v>16</v>
      </c>
      <c r="L6" s="28"/>
      <c r="M6" s="28">
        <v>36</v>
      </c>
      <c r="N6" s="28">
        <v>32</v>
      </c>
      <c r="O6" s="28">
        <v>24</v>
      </c>
      <c r="P6" s="28">
        <v>32</v>
      </c>
      <c r="R6" s="47">
        <f t="shared" si="0"/>
        <v>25</v>
      </c>
      <c r="S6" s="47">
        <f t="shared" si="0"/>
        <v>25.581395348837212</v>
      </c>
      <c r="T6" s="47">
        <f t="shared" si="0"/>
        <v>41.463414634146339</v>
      </c>
      <c r="U6" s="47">
        <f t="shared" si="0"/>
        <v>33.333333333333329</v>
      </c>
      <c r="V6" s="47"/>
      <c r="W6" s="47">
        <f t="shared" si="1"/>
        <v>75</v>
      </c>
      <c r="X6" s="47">
        <f t="shared" si="1"/>
        <v>74.418604651162795</v>
      </c>
      <c r="Y6" s="47">
        <f t="shared" si="1"/>
        <v>58.536585365853654</v>
      </c>
      <c r="Z6" s="47">
        <f t="shared" si="1"/>
        <v>66.666666666666657</v>
      </c>
    </row>
    <row r="7" spans="1:26" x14ac:dyDescent="0.2">
      <c r="A7" s="1" t="s">
        <v>29</v>
      </c>
      <c r="C7" s="28">
        <f t="shared" si="2"/>
        <v>62</v>
      </c>
      <c r="D7" s="28">
        <f t="shared" si="2"/>
        <v>59</v>
      </c>
      <c r="E7" s="28">
        <f t="shared" si="2"/>
        <v>50</v>
      </c>
      <c r="F7" s="28">
        <f t="shared" si="2"/>
        <v>39</v>
      </c>
      <c r="H7" s="28">
        <v>26</v>
      </c>
      <c r="I7" s="28">
        <v>19</v>
      </c>
      <c r="J7" s="28">
        <v>19</v>
      </c>
      <c r="K7" s="28">
        <v>19</v>
      </c>
      <c r="L7" s="28"/>
      <c r="M7" s="28">
        <v>36</v>
      </c>
      <c r="N7" s="28">
        <v>40</v>
      </c>
      <c r="O7" s="28">
        <v>31</v>
      </c>
      <c r="P7" s="28">
        <v>20</v>
      </c>
      <c r="R7" s="47">
        <f t="shared" si="0"/>
        <v>41.935483870967744</v>
      </c>
      <c r="S7" s="47">
        <f t="shared" si="0"/>
        <v>32.20338983050847</v>
      </c>
      <c r="T7" s="47">
        <f t="shared" si="0"/>
        <v>38</v>
      </c>
      <c r="U7" s="47">
        <f>IF(K7="-","-",K7/F7*100)</f>
        <v>48.717948717948715</v>
      </c>
      <c r="V7" s="47"/>
      <c r="W7" s="47">
        <f t="shared" si="1"/>
        <v>58.064516129032263</v>
      </c>
      <c r="X7" s="47">
        <f t="shared" si="1"/>
        <v>67.796610169491515</v>
      </c>
      <c r="Y7" s="47">
        <f t="shared" si="1"/>
        <v>62</v>
      </c>
      <c r="Z7" s="47">
        <f t="shared" si="1"/>
        <v>51.282051282051277</v>
      </c>
    </row>
    <row r="8" spans="1:26" x14ac:dyDescent="0.2">
      <c r="A8" s="1" t="s">
        <v>47</v>
      </c>
      <c r="C8" s="28">
        <f t="shared" si="2"/>
        <v>23</v>
      </c>
      <c r="D8" s="28">
        <f t="shared" si="2"/>
        <v>32</v>
      </c>
      <c r="E8" s="28">
        <f t="shared" si="2"/>
        <v>35</v>
      </c>
      <c r="F8" s="28">
        <f t="shared" si="2"/>
        <v>29</v>
      </c>
      <c r="H8" s="28">
        <v>8</v>
      </c>
      <c r="I8" s="28">
        <v>14</v>
      </c>
      <c r="J8" s="28">
        <v>13</v>
      </c>
      <c r="K8" s="28">
        <v>10</v>
      </c>
      <c r="L8" s="28"/>
      <c r="M8" s="28">
        <v>15</v>
      </c>
      <c r="N8" s="28">
        <v>18</v>
      </c>
      <c r="O8" s="28">
        <v>22</v>
      </c>
      <c r="P8" s="28">
        <v>19</v>
      </c>
      <c r="R8" s="47">
        <f t="shared" si="0"/>
        <v>34.782608695652172</v>
      </c>
      <c r="S8" s="47">
        <f t="shared" si="0"/>
        <v>43.75</v>
      </c>
      <c r="T8" s="47">
        <f t="shared" si="0"/>
        <v>37.142857142857146</v>
      </c>
      <c r="U8" s="47">
        <f t="shared" si="0"/>
        <v>34.482758620689658</v>
      </c>
      <c r="V8" s="47"/>
      <c r="W8" s="47">
        <f t="shared" si="1"/>
        <v>65.217391304347828</v>
      </c>
      <c r="X8" s="47">
        <f t="shared" si="1"/>
        <v>56.25</v>
      </c>
      <c r="Y8" s="47">
        <f t="shared" si="1"/>
        <v>62.857142857142854</v>
      </c>
      <c r="Z8" s="47">
        <f t="shared" si="1"/>
        <v>65.517241379310349</v>
      </c>
    </row>
    <row r="9" spans="1:26" x14ac:dyDescent="0.2">
      <c r="A9" s="1" t="s">
        <v>32</v>
      </c>
      <c r="C9" s="28">
        <f t="shared" si="2"/>
        <v>38</v>
      </c>
      <c r="D9" s="28">
        <f t="shared" si="2"/>
        <v>34</v>
      </c>
      <c r="E9" s="28">
        <f t="shared" si="2"/>
        <v>34</v>
      </c>
      <c r="F9" s="28">
        <f t="shared" si="2"/>
        <v>42</v>
      </c>
      <c r="H9" s="28">
        <v>12</v>
      </c>
      <c r="I9" s="28">
        <v>15</v>
      </c>
      <c r="J9" s="28">
        <v>10</v>
      </c>
      <c r="K9" s="28">
        <v>8</v>
      </c>
      <c r="L9" s="28"/>
      <c r="M9" s="28">
        <v>26</v>
      </c>
      <c r="N9" s="28">
        <v>19</v>
      </c>
      <c r="O9" s="28">
        <v>24</v>
      </c>
      <c r="P9" s="28">
        <v>34</v>
      </c>
      <c r="R9" s="47">
        <f t="shared" si="0"/>
        <v>31.578947368421051</v>
      </c>
      <c r="S9" s="47">
        <f t="shared" si="0"/>
        <v>44.117647058823529</v>
      </c>
      <c r="T9" s="47">
        <f t="shared" si="0"/>
        <v>29.411764705882355</v>
      </c>
      <c r="U9" s="47">
        <f t="shared" si="0"/>
        <v>19.047619047619047</v>
      </c>
      <c r="V9" s="47"/>
      <c r="W9" s="47">
        <f t="shared" si="1"/>
        <v>68.421052631578945</v>
      </c>
      <c r="X9" s="47">
        <f t="shared" si="1"/>
        <v>55.882352941176471</v>
      </c>
      <c r="Y9" s="47">
        <f t="shared" si="1"/>
        <v>70.588235294117652</v>
      </c>
      <c r="Z9" s="47">
        <f t="shared" si="1"/>
        <v>80.952380952380949</v>
      </c>
    </row>
    <row r="10" spans="1:26" x14ac:dyDescent="0.2">
      <c r="A10" s="1" t="s">
        <v>31</v>
      </c>
      <c r="C10" s="28">
        <f t="shared" si="2"/>
        <v>51</v>
      </c>
      <c r="D10" s="28">
        <f t="shared" si="2"/>
        <v>51</v>
      </c>
      <c r="E10" s="28">
        <f t="shared" si="2"/>
        <v>53</v>
      </c>
      <c r="F10" s="28">
        <f t="shared" si="2"/>
        <v>34</v>
      </c>
      <c r="H10" s="28">
        <v>25</v>
      </c>
      <c r="I10" s="28">
        <v>29</v>
      </c>
      <c r="J10" s="28">
        <v>30</v>
      </c>
      <c r="K10" s="28">
        <v>17</v>
      </c>
      <c r="L10" s="28"/>
      <c r="M10" s="28">
        <v>26</v>
      </c>
      <c r="N10" s="28">
        <v>22</v>
      </c>
      <c r="O10" s="28">
        <v>23</v>
      </c>
      <c r="P10" s="28">
        <v>17</v>
      </c>
      <c r="R10" s="47">
        <f t="shared" si="0"/>
        <v>49.019607843137251</v>
      </c>
      <c r="S10" s="47">
        <f t="shared" si="0"/>
        <v>56.862745098039213</v>
      </c>
      <c r="T10" s="47">
        <f t="shared" si="0"/>
        <v>56.60377358490566</v>
      </c>
      <c r="U10" s="47">
        <f t="shared" si="0"/>
        <v>50</v>
      </c>
      <c r="V10" s="47"/>
      <c r="W10" s="47">
        <f t="shared" si="1"/>
        <v>50.980392156862742</v>
      </c>
      <c r="X10" s="47">
        <f t="shared" si="1"/>
        <v>43.137254901960787</v>
      </c>
      <c r="Y10" s="47">
        <f t="shared" si="1"/>
        <v>43.39622641509434</v>
      </c>
      <c r="Z10" s="47">
        <f t="shared" si="1"/>
        <v>50</v>
      </c>
    </row>
    <row r="11" spans="1:26" x14ac:dyDescent="0.2">
      <c r="A11" s="1" t="s">
        <v>27</v>
      </c>
      <c r="C11" s="28">
        <f t="shared" si="2"/>
        <v>21</v>
      </c>
      <c r="D11" s="28">
        <f t="shared" si="2"/>
        <v>41</v>
      </c>
      <c r="E11" s="28">
        <f t="shared" si="2"/>
        <v>32</v>
      </c>
      <c r="F11" s="28">
        <f t="shared" si="2"/>
        <v>19</v>
      </c>
      <c r="H11" s="28">
        <v>4</v>
      </c>
      <c r="I11" s="28">
        <v>10</v>
      </c>
      <c r="J11" s="28">
        <v>9</v>
      </c>
      <c r="K11" s="28">
        <v>6</v>
      </c>
      <c r="L11" s="28"/>
      <c r="M11" s="28">
        <v>17</v>
      </c>
      <c r="N11" s="28">
        <v>31</v>
      </c>
      <c r="O11" s="28">
        <v>23</v>
      </c>
      <c r="P11" s="28">
        <v>13</v>
      </c>
      <c r="R11" s="47">
        <f t="shared" si="0"/>
        <v>19.047619047619047</v>
      </c>
      <c r="S11" s="47">
        <f t="shared" si="0"/>
        <v>24.390243902439025</v>
      </c>
      <c r="T11" s="47">
        <f t="shared" si="0"/>
        <v>28.125</v>
      </c>
      <c r="U11" s="47">
        <f t="shared" si="0"/>
        <v>31.578947368421051</v>
      </c>
      <c r="V11" s="47"/>
      <c r="W11" s="47">
        <f t="shared" si="1"/>
        <v>80.952380952380949</v>
      </c>
      <c r="X11" s="47">
        <f t="shared" si="1"/>
        <v>75.609756097560975</v>
      </c>
      <c r="Y11" s="47">
        <f t="shared" si="1"/>
        <v>71.875</v>
      </c>
      <c r="Z11" s="47">
        <f t="shared" si="1"/>
        <v>68.421052631578945</v>
      </c>
    </row>
    <row r="12" spans="1:26" x14ac:dyDescent="0.2">
      <c r="A12" s="1" t="s">
        <v>41</v>
      </c>
      <c r="C12" s="28" t="str">
        <f t="shared" ref="C12:C13" si="3">IF(SUM(H12,M12)=0,"-",SUM(H12,M12))</f>
        <v>-</v>
      </c>
      <c r="D12" s="28" t="str">
        <f t="shared" ref="D12:D13" si="4">IF(SUM(I12,N12)=0,"-",SUM(I12,N12))</f>
        <v>-</v>
      </c>
      <c r="E12" s="28">
        <f t="shared" si="2"/>
        <v>5</v>
      </c>
      <c r="F12" s="28">
        <f t="shared" si="2"/>
        <v>18</v>
      </c>
      <c r="H12" s="23" t="s">
        <v>3</v>
      </c>
      <c r="I12" s="23" t="s">
        <v>3</v>
      </c>
      <c r="J12" s="28">
        <v>4</v>
      </c>
      <c r="K12" s="28">
        <v>9</v>
      </c>
      <c r="L12" s="28"/>
      <c r="M12" s="23" t="s">
        <v>3</v>
      </c>
      <c r="N12" s="23" t="s">
        <v>3</v>
      </c>
      <c r="O12" s="28">
        <v>1</v>
      </c>
      <c r="P12" s="28">
        <v>9</v>
      </c>
      <c r="R12" s="28" t="str">
        <f t="shared" ref="R12:R13" si="5">IF(H12="-","-",H12/C12*100)</f>
        <v>-</v>
      </c>
      <c r="S12" s="28" t="str">
        <f t="shared" ref="S12:S13" si="6">IF(I12="-","-",I12/D12*100)</f>
        <v>-</v>
      </c>
      <c r="T12" s="47">
        <f t="shared" si="0"/>
        <v>80</v>
      </c>
      <c r="U12" s="47">
        <f t="shared" si="0"/>
        <v>50</v>
      </c>
      <c r="V12" s="47"/>
      <c r="W12" s="28" t="str">
        <f t="shared" ref="W12:W13" si="7">IF(M12="-","-",M12/C12*100)</f>
        <v>-</v>
      </c>
      <c r="X12" s="28" t="str">
        <f t="shared" ref="X12:X13" si="8">IF(N12="-","-",N12/D12*100)</f>
        <v>-</v>
      </c>
      <c r="Y12" s="47">
        <f t="shared" si="1"/>
        <v>20</v>
      </c>
      <c r="Z12" s="47">
        <f t="shared" si="1"/>
        <v>50</v>
      </c>
    </row>
    <row r="13" spans="1:26" x14ac:dyDescent="0.2">
      <c r="A13" s="1" t="s">
        <v>42</v>
      </c>
      <c r="C13" s="28" t="str">
        <f t="shared" si="3"/>
        <v>-</v>
      </c>
      <c r="D13" s="28" t="str">
        <f t="shared" si="4"/>
        <v>-</v>
      </c>
      <c r="E13" s="28">
        <f t="shared" si="2"/>
        <v>4</v>
      </c>
      <c r="F13" s="28">
        <f t="shared" si="2"/>
        <v>10</v>
      </c>
      <c r="H13" s="23" t="s">
        <v>3</v>
      </c>
      <c r="I13" s="23" t="s">
        <v>3</v>
      </c>
      <c r="J13" s="23" t="s">
        <v>3</v>
      </c>
      <c r="K13" s="23" t="s">
        <v>3</v>
      </c>
      <c r="L13" s="28"/>
      <c r="M13" s="23" t="s">
        <v>3</v>
      </c>
      <c r="N13" s="23" t="s">
        <v>3</v>
      </c>
      <c r="O13" s="28">
        <v>4</v>
      </c>
      <c r="P13" s="28">
        <v>10</v>
      </c>
      <c r="R13" s="28" t="str">
        <f t="shared" si="5"/>
        <v>-</v>
      </c>
      <c r="S13" s="28" t="str">
        <f t="shared" si="6"/>
        <v>-</v>
      </c>
      <c r="T13" s="47" t="str">
        <f t="shared" ref="T13" si="9">IF(J13="-","-",J13/E13*100)</f>
        <v>-</v>
      </c>
      <c r="U13" s="47" t="str">
        <f t="shared" ref="U13" si="10">IF(K13="-","-",K13/F13*100)</f>
        <v>-</v>
      </c>
      <c r="V13" s="47"/>
      <c r="W13" s="28" t="str">
        <f t="shared" si="7"/>
        <v>-</v>
      </c>
      <c r="X13" s="28" t="str">
        <f t="shared" si="8"/>
        <v>-</v>
      </c>
      <c r="Y13" s="47">
        <f t="shared" si="1"/>
        <v>100</v>
      </c>
      <c r="Z13" s="47">
        <f t="shared" si="1"/>
        <v>100</v>
      </c>
    </row>
    <row r="14" spans="1:26" ht="12.75" thickBot="1" x14ac:dyDescent="0.25">
      <c r="A14" s="15" t="s">
        <v>33</v>
      </c>
      <c r="B14" s="15"/>
      <c r="C14" s="48">
        <f>IF(SUM(H14,M14)=0,"-",SUM(H14,M14))</f>
        <v>2</v>
      </c>
      <c r="D14" s="48">
        <f>IF(SUM(I14,N14)=0,"-",SUM(I14,N14))</f>
        <v>1</v>
      </c>
      <c r="E14" s="48" t="str">
        <f>IF(SUM(J14,O14)=0,"-",SUM(J14,O14))</f>
        <v>-</v>
      </c>
      <c r="F14" s="48" t="str">
        <f>IF(SUM(K14,P14)=0,"-",SUM(K14,P14))</f>
        <v>-</v>
      </c>
      <c r="G14" s="15"/>
      <c r="H14" s="48">
        <v>1</v>
      </c>
      <c r="I14" s="49" t="s">
        <v>3</v>
      </c>
      <c r="J14" s="49" t="s">
        <v>3</v>
      </c>
      <c r="K14" s="49" t="s">
        <v>3</v>
      </c>
      <c r="L14" s="48"/>
      <c r="M14" s="48">
        <v>1</v>
      </c>
      <c r="N14" s="48">
        <v>1</v>
      </c>
      <c r="O14" s="49" t="s">
        <v>3</v>
      </c>
      <c r="P14" s="49" t="s">
        <v>3</v>
      </c>
      <c r="Q14" s="15"/>
      <c r="R14" s="19">
        <f t="shared" si="0"/>
        <v>50</v>
      </c>
      <c r="S14" s="19" t="str">
        <f t="shared" si="0"/>
        <v>-</v>
      </c>
      <c r="T14" s="19" t="str">
        <f t="shared" si="0"/>
        <v>-</v>
      </c>
      <c r="U14" s="19" t="str">
        <f t="shared" si="0"/>
        <v>-</v>
      </c>
      <c r="V14" s="19"/>
      <c r="W14" s="19">
        <f t="shared" si="1"/>
        <v>50</v>
      </c>
      <c r="X14" s="19">
        <f t="shared" si="1"/>
        <v>100</v>
      </c>
      <c r="Y14" s="19" t="str">
        <f t="shared" si="1"/>
        <v>-</v>
      </c>
      <c r="Z14" s="19" t="str">
        <f t="shared" si="1"/>
        <v>-</v>
      </c>
    </row>
    <row r="15" spans="1:26" x14ac:dyDescent="0.2">
      <c r="A15" s="6" t="s">
        <v>23</v>
      </c>
      <c r="B15" s="8"/>
      <c r="C15" s="8"/>
      <c r="D15" s="8"/>
      <c r="E15" s="8"/>
      <c r="F15" s="8"/>
      <c r="G15" s="8"/>
    </row>
    <row r="16" spans="1:26" x14ac:dyDescent="0.2">
      <c r="A16" s="30" t="s">
        <v>40</v>
      </c>
      <c r="B16" s="8"/>
      <c r="C16" s="8"/>
      <c r="D16" s="8"/>
      <c r="E16" s="8"/>
      <c r="F16" s="8"/>
      <c r="G16" s="8"/>
    </row>
    <row r="17" spans="29:30" x14ac:dyDescent="0.2">
      <c r="AC17" s="50"/>
      <c r="AD17" s="50"/>
    </row>
    <row r="18" spans="29:30" x14ac:dyDescent="0.2">
      <c r="AC18" s="50"/>
      <c r="AD18" s="50"/>
    </row>
    <row r="19" spans="29:30" x14ac:dyDescent="0.2">
      <c r="AC19" s="50"/>
      <c r="AD19" s="50"/>
    </row>
    <row r="20" spans="29:30" x14ac:dyDescent="0.2">
      <c r="AC20" s="50"/>
      <c r="AD20" s="50"/>
    </row>
    <row r="21" spans="29:30" x14ac:dyDescent="0.2">
      <c r="AC21" s="50"/>
      <c r="AD21" s="50"/>
    </row>
    <row r="22" spans="29:30" x14ac:dyDescent="0.2">
      <c r="AC22" s="50"/>
      <c r="AD22" s="50"/>
    </row>
    <row r="23" spans="29:30" x14ac:dyDescent="0.2">
      <c r="AC23" s="50"/>
      <c r="AD23" s="50"/>
    </row>
    <row r="24" spans="29:30" x14ac:dyDescent="0.2">
      <c r="AC24" s="50"/>
      <c r="AD24" s="50"/>
    </row>
    <row r="25" spans="29:30" x14ac:dyDescent="0.2">
      <c r="AC25" s="50"/>
      <c r="AD25" s="50"/>
    </row>
    <row r="26" spans="29:30" x14ac:dyDescent="0.2">
      <c r="AC26" s="50"/>
      <c r="AD26" s="50"/>
    </row>
    <row r="27" spans="29:30" x14ac:dyDescent="0.2">
      <c r="AC27" s="50"/>
      <c r="AD27" s="50"/>
    </row>
    <row r="28" spans="29:30" x14ac:dyDescent="0.2">
      <c r="AC28" s="50"/>
      <c r="AD28" s="50"/>
    </row>
    <row r="29" spans="29:30" x14ac:dyDescent="0.2">
      <c r="AC29" s="50"/>
      <c r="AD29" s="50"/>
    </row>
    <row r="30" spans="29:30" x14ac:dyDescent="0.2">
      <c r="AC30" s="50"/>
      <c r="AD30" s="50"/>
    </row>
    <row r="31" spans="29:30" x14ac:dyDescent="0.2">
      <c r="AC31" s="50"/>
      <c r="AD31" s="50"/>
    </row>
    <row r="32" spans="29:30" x14ac:dyDescent="0.2">
      <c r="AC32" s="50"/>
      <c r="AD32" s="50"/>
    </row>
    <row r="33" spans="29:30" x14ac:dyDescent="0.2">
      <c r="AC33" s="50"/>
      <c r="AD33" s="50"/>
    </row>
  </sheetData>
  <mergeCells count="5">
    <mergeCell ref="C3:F3"/>
    <mergeCell ref="H3:K3"/>
    <mergeCell ref="M3:P3"/>
    <mergeCell ref="R3:U3"/>
    <mergeCell ref="W3:Z3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D03B-AEAA-445D-8DCF-F882123AA3D2}">
  <dimension ref="A2:L73"/>
  <sheetViews>
    <sheetView topLeftCell="A32" workbookViewId="0">
      <selection activeCell="Q75" sqref="Q75"/>
    </sheetView>
  </sheetViews>
  <sheetFormatPr defaultRowHeight="11.25" x14ac:dyDescent="0.2"/>
  <cols>
    <col min="1" max="16384" width="9.140625" style="38"/>
  </cols>
  <sheetData>
    <row r="2" spans="1:12" x14ac:dyDescent="0.2">
      <c r="A2" s="37"/>
      <c r="B2" s="38">
        <v>1979</v>
      </c>
      <c r="C2" s="38">
        <v>1983</v>
      </c>
      <c r="D2" s="38">
        <v>1987</v>
      </c>
      <c r="E2" s="38">
        <v>1991</v>
      </c>
      <c r="F2" s="38">
        <v>1995</v>
      </c>
      <c r="G2" s="38">
        <v>1999</v>
      </c>
      <c r="H2" s="38">
        <v>2003</v>
      </c>
      <c r="I2" s="38">
        <v>2007</v>
      </c>
      <c r="J2" s="38">
        <v>2011</v>
      </c>
      <c r="K2" s="38">
        <v>2015</v>
      </c>
      <c r="L2" s="38">
        <v>2019</v>
      </c>
    </row>
    <row r="3" spans="1:12" x14ac:dyDescent="0.2">
      <c r="A3" s="37" t="s">
        <v>28</v>
      </c>
      <c r="B3" s="38">
        <f>SUM(Parti!E6:E7)</f>
        <v>65</v>
      </c>
      <c r="C3" s="38">
        <f>SUM(Parti!F6:F7)</f>
        <v>47</v>
      </c>
      <c r="D3" s="38">
        <f>SUM(Parti!G6:G7)</f>
        <v>48</v>
      </c>
      <c r="E3" s="38">
        <f>SUM(Parti!H6:H7)</f>
        <v>49</v>
      </c>
      <c r="F3" s="38">
        <f>SUM(Parti!I6:I7)</f>
        <v>62</v>
      </c>
      <c r="G3" s="38">
        <f>SUM(Parti!J6:J7)</f>
        <v>51</v>
      </c>
      <c r="H3" s="38">
        <f>SUM(Parti!K6:K7)</f>
        <v>36</v>
      </c>
      <c r="I3" s="38">
        <f>SUM(Parti!L6:L7)</f>
        <v>48</v>
      </c>
      <c r="J3" s="38">
        <f>SUM(Parti!M6:M7)</f>
        <v>43</v>
      </c>
      <c r="K3" s="38">
        <f>SUM(Parti!N6:N7)</f>
        <v>41</v>
      </c>
      <c r="L3" s="38">
        <f>SUM(Parti!O6:O7)</f>
        <v>48</v>
      </c>
    </row>
    <row r="4" spans="1:12" x14ac:dyDescent="0.2">
      <c r="A4" s="37" t="s">
        <v>29</v>
      </c>
      <c r="B4" s="38">
        <f>SUM(Parti!E8:E9)</f>
        <v>49</v>
      </c>
      <c r="C4" s="38">
        <f>SUM(Parti!F8:F9)</f>
        <v>47</v>
      </c>
      <c r="D4" s="38">
        <f>SUM(Parti!G8:G9)</f>
        <v>44</v>
      </c>
      <c r="E4" s="38">
        <f>SUM(Parti!H8:H9)</f>
        <v>36</v>
      </c>
      <c r="F4" s="38">
        <f>SUM(Parti!I8:I9)</f>
        <v>55</v>
      </c>
      <c r="G4" s="38">
        <f>SUM(Parti!J8:J9)</f>
        <v>67</v>
      </c>
      <c r="H4" s="38">
        <f>SUM(Parti!K8:K9)</f>
        <v>63</v>
      </c>
      <c r="I4" s="38">
        <f>SUM(Parti!L8:L9)</f>
        <v>62</v>
      </c>
      <c r="J4" s="38">
        <f>SUM(Parti!M8:M9)</f>
        <v>59</v>
      </c>
      <c r="K4" s="38">
        <f>SUM(Parti!N8:N9)</f>
        <v>50</v>
      </c>
      <c r="L4" s="38">
        <f>SUM(Parti!O8:O9)</f>
        <v>39</v>
      </c>
    </row>
    <row r="5" spans="1:12" x14ac:dyDescent="0.2">
      <c r="A5" s="37" t="s">
        <v>47</v>
      </c>
      <c r="B5" s="38">
        <f>SUM(Parti!E10)</f>
        <v>19</v>
      </c>
      <c r="C5" s="38">
        <f>SUM(Parti!F10)</f>
        <v>27</v>
      </c>
      <c r="D5" s="38">
        <f>SUM(Parti!G10)</f>
        <v>22</v>
      </c>
      <c r="E5" s="38">
        <f>SUM(Parti!H10)</f>
        <v>25</v>
      </c>
      <c r="F5" s="38">
        <f>SUM(Parti!I10)</f>
        <v>37</v>
      </c>
      <c r="G5" s="38">
        <f>SUM(Parti!J10)</f>
        <v>33</v>
      </c>
      <c r="H5" s="38">
        <f>SUM(Parti!K10)</f>
        <v>29</v>
      </c>
      <c r="I5" s="38">
        <f>SUM(Parti!L10)</f>
        <v>23</v>
      </c>
      <c r="J5" s="38">
        <f>SUM(Parti!M10)</f>
        <v>32</v>
      </c>
      <c r="K5" s="38">
        <f>SUM(Parti!N10)</f>
        <v>35</v>
      </c>
      <c r="L5" s="38">
        <f>SUM(Parti!O10)</f>
        <v>29</v>
      </c>
    </row>
    <row r="6" spans="1:12" x14ac:dyDescent="0.2">
      <c r="A6" s="37" t="s">
        <v>31</v>
      </c>
      <c r="B6" s="38">
        <f>SUM(Parti!E11)</f>
        <v>33</v>
      </c>
      <c r="C6" s="38">
        <f>SUM(Parti!F11)</f>
        <v>36</v>
      </c>
      <c r="D6" s="38">
        <f>SUM(Parti!G11)</f>
        <v>27</v>
      </c>
      <c r="E6" s="38">
        <f>SUM(Parti!H11)</f>
        <v>33</v>
      </c>
      <c r="F6" s="38">
        <f>SUM(Parti!I11)</f>
        <v>44</v>
      </c>
      <c r="G6" s="38">
        <f>SUM(Parti!J11)</f>
        <v>41</v>
      </c>
      <c r="H6" s="38">
        <f>SUM(Parti!K11)</f>
        <v>62</v>
      </c>
      <c r="I6" s="38">
        <f>SUM(Parti!L11)</f>
        <v>51</v>
      </c>
      <c r="J6" s="38">
        <f>SUM(Parti!M11)</f>
        <v>51</v>
      </c>
      <c r="K6" s="38">
        <f>SUM(Parti!N11)</f>
        <v>53</v>
      </c>
      <c r="L6" s="38">
        <f>SUM(Parti!O11)</f>
        <v>34</v>
      </c>
    </row>
    <row r="7" spans="1:12" x14ac:dyDescent="0.2">
      <c r="A7" s="34" t="s">
        <v>32</v>
      </c>
      <c r="B7" s="38">
        <f>SUM(Parti!E12)</f>
        <v>0</v>
      </c>
      <c r="C7" s="38">
        <f>SUM(Parti!F12)</f>
        <v>0</v>
      </c>
      <c r="D7" s="38">
        <f>SUM(Parti!G12)</f>
        <v>13</v>
      </c>
      <c r="E7" s="38">
        <f>SUM(Parti!H12)</f>
        <v>31</v>
      </c>
      <c r="F7" s="38">
        <f>SUM(Parti!I12)</f>
        <v>24</v>
      </c>
      <c r="G7" s="38">
        <f>SUM(Parti!J12)</f>
        <v>49</v>
      </c>
      <c r="H7" s="38">
        <f>SUM(Parti!K12)</f>
        <v>40</v>
      </c>
      <c r="I7" s="38">
        <f>SUM(Parti!L12)</f>
        <v>38</v>
      </c>
      <c r="J7" s="38">
        <f>SUM(Parti!M12)</f>
        <v>34</v>
      </c>
      <c r="K7" s="38">
        <f>SUM(Parti!N12)</f>
        <v>34</v>
      </c>
      <c r="L7" s="38">
        <f>SUM(Parti!O12)</f>
        <v>42</v>
      </c>
    </row>
    <row r="8" spans="1:12" x14ac:dyDescent="0.2">
      <c r="A8" s="37" t="s">
        <v>27</v>
      </c>
      <c r="B8" s="38">
        <f>SUM(Parti!E13)</f>
        <v>0</v>
      </c>
      <c r="C8" s="38">
        <f>SUM(Parti!F13)</f>
        <v>0</v>
      </c>
      <c r="D8" s="38">
        <f>SUM(Parti!G13)</f>
        <v>0</v>
      </c>
      <c r="E8" s="38">
        <f>SUM(Parti!H13)</f>
        <v>0</v>
      </c>
      <c r="F8" s="38">
        <f>SUM(Parti!I13)</f>
        <v>0</v>
      </c>
      <c r="G8" s="38">
        <f>SUM(Parti!J13)</f>
        <v>0</v>
      </c>
      <c r="H8" s="38">
        <f>SUM(Parti!K13)</f>
        <v>14</v>
      </c>
      <c r="I8" s="38">
        <f>SUM(Parti!L13)</f>
        <v>21</v>
      </c>
      <c r="J8" s="38">
        <f>SUM(Parti!M13)</f>
        <v>41</v>
      </c>
      <c r="K8" s="38">
        <f>SUM(Parti!N13)</f>
        <v>32</v>
      </c>
      <c r="L8" s="38">
        <f>SUM(Parti!O13)</f>
        <v>19</v>
      </c>
    </row>
    <row r="9" spans="1:12" x14ac:dyDescent="0.2">
      <c r="A9" s="39" t="s">
        <v>33</v>
      </c>
      <c r="B9" s="40">
        <f>SUM(Parti!E14:E16)</f>
        <v>4</v>
      </c>
      <c r="C9" s="40">
        <f>SUM(Parti!F14:F16)</f>
        <v>1</v>
      </c>
      <c r="D9" s="40">
        <f>SUM(Parti!G14:G16)</f>
        <v>13</v>
      </c>
      <c r="E9" s="40">
        <f>SUM(Parti!H14:H16)</f>
        <v>6</v>
      </c>
      <c r="F9" s="40">
        <f>SUM(Parti!I14:I16)</f>
        <v>0</v>
      </c>
      <c r="G9" s="40">
        <f>SUM(Parti!J14:J16)</f>
        <v>10</v>
      </c>
      <c r="H9" s="40">
        <f>SUM(Parti!K14:K16)</f>
        <v>3</v>
      </c>
      <c r="I9" s="40">
        <f>SUM(Parti!L14:L16)</f>
        <v>2</v>
      </c>
      <c r="J9" s="40">
        <f>SUM(Parti!M14:M16)</f>
        <v>1</v>
      </c>
      <c r="K9" s="40">
        <f>SUM(Parti!N14:N16)</f>
        <v>9</v>
      </c>
      <c r="L9" s="40">
        <f>SUM(Parti!O14:O16)</f>
        <v>28</v>
      </c>
    </row>
    <row r="10" spans="1:12" x14ac:dyDescent="0.2">
      <c r="A10" s="37"/>
    </row>
    <row r="11" spans="1:12" x14ac:dyDescent="0.2">
      <c r="A11" s="37"/>
    </row>
    <row r="12" spans="1:12" x14ac:dyDescent="0.2">
      <c r="A12" s="37"/>
      <c r="B12" s="38">
        <f t="shared" ref="B12:L12" si="0">SUM(B3:B9)</f>
        <v>170</v>
      </c>
      <c r="C12" s="38">
        <f t="shared" si="0"/>
        <v>158</v>
      </c>
      <c r="D12" s="38">
        <f t="shared" si="0"/>
        <v>167</v>
      </c>
      <c r="E12" s="38">
        <f t="shared" si="0"/>
        <v>180</v>
      </c>
      <c r="F12" s="38">
        <f t="shared" si="0"/>
        <v>222</v>
      </c>
      <c r="G12" s="38">
        <f t="shared" si="0"/>
        <v>251</v>
      </c>
      <c r="H12" s="38">
        <f t="shared" si="0"/>
        <v>247</v>
      </c>
      <c r="I12" s="38">
        <f t="shared" si="0"/>
        <v>245</v>
      </c>
      <c r="J12" s="38">
        <f t="shared" si="0"/>
        <v>261</v>
      </c>
      <c r="K12" s="38">
        <f t="shared" si="0"/>
        <v>254</v>
      </c>
      <c r="L12" s="38">
        <f t="shared" si="0"/>
        <v>239</v>
      </c>
    </row>
    <row r="13" spans="1:12" x14ac:dyDescent="0.2">
      <c r="A13" s="37"/>
    </row>
    <row r="14" spans="1:12" x14ac:dyDescent="0.2">
      <c r="A14" s="37"/>
    </row>
    <row r="15" spans="1:12" x14ac:dyDescent="0.2">
      <c r="A15" s="37"/>
      <c r="B15" s="38">
        <v>1979</v>
      </c>
      <c r="C15" s="38">
        <v>1983</v>
      </c>
      <c r="D15" s="38">
        <v>1987</v>
      </c>
      <c r="E15" s="38">
        <v>1991</v>
      </c>
      <c r="F15" s="38">
        <v>1995</v>
      </c>
      <c r="G15" s="38">
        <v>1999</v>
      </c>
      <c r="H15" s="38">
        <v>2003</v>
      </c>
      <c r="I15" s="38">
        <v>2007</v>
      </c>
      <c r="J15" s="38">
        <v>2011</v>
      </c>
      <c r="K15" s="38">
        <v>2015</v>
      </c>
      <c r="L15" s="38">
        <v>2019</v>
      </c>
    </row>
    <row r="16" spans="1:12" x14ac:dyDescent="0.2">
      <c r="A16" s="37" t="s">
        <v>28</v>
      </c>
      <c r="B16" s="38">
        <f t="shared" ref="B16:L16" si="1">B3</f>
        <v>65</v>
      </c>
      <c r="C16" s="38">
        <f t="shared" si="1"/>
        <v>47</v>
      </c>
      <c r="D16" s="38">
        <f t="shared" si="1"/>
        <v>48</v>
      </c>
      <c r="E16" s="38">
        <f t="shared" si="1"/>
        <v>49</v>
      </c>
      <c r="F16" s="38">
        <f t="shared" si="1"/>
        <v>62</v>
      </c>
      <c r="G16" s="38">
        <f t="shared" si="1"/>
        <v>51</v>
      </c>
      <c r="H16" s="38">
        <f t="shared" si="1"/>
        <v>36</v>
      </c>
      <c r="I16" s="38">
        <f t="shared" si="1"/>
        <v>48</v>
      </c>
      <c r="J16" s="38">
        <f t="shared" si="1"/>
        <v>43</v>
      </c>
      <c r="K16" s="38">
        <f t="shared" si="1"/>
        <v>41</v>
      </c>
      <c r="L16" s="38">
        <f t="shared" si="1"/>
        <v>48</v>
      </c>
    </row>
    <row r="17" spans="1:12" x14ac:dyDescent="0.2">
      <c r="A17" s="37" t="s">
        <v>29</v>
      </c>
      <c r="B17" s="38">
        <f t="shared" ref="B17:L19" si="2">B4</f>
        <v>49</v>
      </c>
      <c r="C17" s="38">
        <f t="shared" si="2"/>
        <v>47</v>
      </c>
      <c r="D17" s="38">
        <f t="shared" si="2"/>
        <v>44</v>
      </c>
      <c r="E17" s="38">
        <f t="shared" si="2"/>
        <v>36</v>
      </c>
      <c r="F17" s="38">
        <f t="shared" si="2"/>
        <v>55</v>
      </c>
      <c r="G17" s="38">
        <f t="shared" si="2"/>
        <v>67</v>
      </c>
      <c r="H17" s="38">
        <f t="shared" si="2"/>
        <v>63</v>
      </c>
      <c r="I17" s="38">
        <f t="shared" si="2"/>
        <v>62</v>
      </c>
      <c r="J17" s="38">
        <f t="shared" si="2"/>
        <v>59</v>
      </c>
      <c r="K17" s="38">
        <f t="shared" si="2"/>
        <v>50</v>
      </c>
      <c r="L17" s="38">
        <f t="shared" si="2"/>
        <v>39</v>
      </c>
    </row>
    <row r="18" spans="1:12" x14ac:dyDescent="0.2">
      <c r="A18" s="37" t="s">
        <v>47</v>
      </c>
      <c r="B18" s="38">
        <f t="shared" si="2"/>
        <v>19</v>
      </c>
      <c r="C18" s="38">
        <f t="shared" si="2"/>
        <v>27</v>
      </c>
      <c r="D18" s="38">
        <f t="shared" si="2"/>
        <v>22</v>
      </c>
      <c r="E18" s="38">
        <f t="shared" si="2"/>
        <v>25</v>
      </c>
      <c r="F18" s="38">
        <f t="shared" si="2"/>
        <v>37</v>
      </c>
      <c r="G18" s="38">
        <f t="shared" si="2"/>
        <v>33</v>
      </c>
      <c r="H18" s="38">
        <f t="shared" si="2"/>
        <v>29</v>
      </c>
      <c r="I18" s="38">
        <f t="shared" si="2"/>
        <v>23</v>
      </c>
      <c r="J18" s="38">
        <f t="shared" si="2"/>
        <v>32</v>
      </c>
      <c r="K18" s="38">
        <f t="shared" si="2"/>
        <v>35</v>
      </c>
      <c r="L18" s="38">
        <f t="shared" si="2"/>
        <v>29</v>
      </c>
    </row>
    <row r="19" spans="1:12" x14ac:dyDescent="0.2">
      <c r="A19" s="37" t="s">
        <v>31</v>
      </c>
      <c r="B19" s="38">
        <f t="shared" si="2"/>
        <v>33</v>
      </c>
      <c r="C19" s="38">
        <f t="shared" si="2"/>
        <v>36</v>
      </c>
      <c r="D19" s="38">
        <f t="shared" si="2"/>
        <v>27</v>
      </c>
      <c r="E19" s="38">
        <f t="shared" si="2"/>
        <v>33</v>
      </c>
      <c r="F19" s="38">
        <f t="shared" si="2"/>
        <v>44</v>
      </c>
      <c r="G19" s="38">
        <f t="shared" si="2"/>
        <v>41</v>
      </c>
      <c r="H19" s="38">
        <f t="shared" si="2"/>
        <v>62</v>
      </c>
      <c r="I19" s="38">
        <f t="shared" si="2"/>
        <v>51</v>
      </c>
      <c r="J19" s="38">
        <f t="shared" si="2"/>
        <v>51</v>
      </c>
      <c r="K19" s="38">
        <f t="shared" si="2"/>
        <v>53</v>
      </c>
      <c r="L19" s="38">
        <f t="shared" si="2"/>
        <v>34</v>
      </c>
    </row>
    <row r="20" spans="1:12" x14ac:dyDescent="0.2">
      <c r="A20" s="34" t="s">
        <v>33</v>
      </c>
      <c r="B20" s="38">
        <f t="shared" ref="B20:L20" si="3">SUM(B7:B9)</f>
        <v>4</v>
      </c>
      <c r="C20" s="38">
        <f t="shared" si="3"/>
        <v>1</v>
      </c>
      <c r="D20" s="38">
        <f t="shared" si="3"/>
        <v>26</v>
      </c>
      <c r="E20" s="38">
        <f t="shared" si="3"/>
        <v>37</v>
      </c>
      <c r="F20" s="38">
        <f t="shared" si="3"/>
        <v>24</v>
      </c>
      <c r="G20" s="38">
        <f t="shared" si="3"/>
        <v>59</v>
      </c>
      <c r="H20" s="38">
        <f t="shared" si="3"/>
        <v>57</v>
      </c>
      <c r="I20" s="38">
        <f t="shared" si="3"/>
        <v>61</v>
      </c>
      <c r="J20" s="38">
        <f t="shared" si="3"/>
        <v>76</v>
      </c>
      <c r="K20" s="38">
        <f t="shared" si="3"/>
        <v>75</v>
      </c>
      <c r="L20" s="38">
        <f t="shared" si="3"/>
        <v>89</v>
      </c>
    </row>
    <row r="21" spans="1:12" x14ac:dyDescent="0.2">
      <c r="A21" s="37"/>
    </row>
    <row r="22" spans="1:12" x14ac:dyDescent="0.2">
      <c r="A22" s="39"/>
      <c r="B22" s="40">
        <f t="shared" ref="B22:L22" si="4">SUM(B16:B20)</f>
        <v>170</v>
      </c>
      <c r="C22" s="40">
        <f t="shared" si="4"/>
        <v>158</v>
      </c>
      <c r="D22" s="40">
        <f t="shared" si="4"/>
        <v>167</v>
      </c>
      <c r="E22" s="40">
        <f t="shared" si="4"/>
        <v>180</v>
      </c>
      <c r="F22" s="40">
        <f t="shared" si="4"/>
        <v>222</v>
      </c>
      <c r="G22" s="40">
        <f t="shared" si="4"/>
        <v>251</v>
      </c>
      <c r="H22" s="40">
        <f t="shared" si="4"/>
        <v>247</v>
      </c>
      <c r="I22" s="40">
        <f t="shared" si="4"/>
        <v>245</v>
      </c>
      <c r="J22" s="40">
        <f t="shared" si="4"/>
        <v>261</v>
      </c>
      <c r="K22" s="40">
        <f t="shared" si="4"/>
        <v>254</v>
      </c>
      <c r="L22" s="40">
        <f t="shared" si="4"/>
        <v>239</v>
      </c>
    </row>
    <row r="29" spans="1:12" x14ac:dyDescent="0.2">
      <c r="B29" s="51" t="s">
        <v>0</v>
      </c>
      <c r="C29" s="51" t="s">
        <v>1</v>
      </c>
    </row>
    <row r="30" spans="1:12" x14ac:dyDescent="0.2">
      <c r="A30" s="38" t="s">
        <v>48</v>
      </c>
      <c r="B30" s="52">
        <v>25</v>
      </c>
      <c r="C30" s="52">
        <v>75</v>
      </c>
      <c r="D30" s="52"/>
      <c r="E30" s="40">
        <f>SUM(B30:D30)</f>
        <v>100</v>
      </c>
    </row>
    <row r="31" spans="1:12" x14ac:dyDescent="0.2">
      <c r="A31" s="38" t="s">
        <v>49</v>
      </c>
      <c r="B31" s="52">
        <v>25.581395348837212</v>
      </c>
      <c r="C31" s="52">
        <v>74.418604651162795</v>
      </c>
      <c r="D31" s="52"/>
      <c r="E31" s="40">
        <f t="shared" ref="E31:E68" si="5">SUM(B31:D31)</f>
        <v>100</v>
      </c>
    </row>
    <row r="32" spans="1:12" x14ac:dyDescent="0.2">
      <c r="A32" s="38" t="s">
        <v>50</v>
      </c>
      <c r="B32" s="52">
        <v>41.463414634146339</v>
      </c>
      <c r="C32" s="52">
        <v>58.536585365853654</v>
      </c>
      <c r="D32" s="52"/>
      <c r="E32" s="40">
        <f t="shared" si="5"/>
        <v>100</v>
      </c>
    </row>
    <row r="33" spans="1:5" x14ac:dyDescent="0.2">
      <c r="A33" s="38" t="s">
        <v>69</v>
      </c>
      <c r="B33" s="52">
        <f>'Parti och kön 2007-2019'!U6</f>
        <v>33.333333333333329</v>
      </c>
      <c r="C33" s="52">
        <f>'Parti och kön 2007-2019'!Z6</f>
        <v>66.666666666666657</v>
      </c>
      <c r="D33" s="52"/>
      <c r="E33" s="40">
        <f t="shared" si="5"/>
        <v>99.999999999999986</v>
      </c>
    </row>
    <row r="34" spans="1:5" x14ac:dyDescent="0.2">
      <c r="B34" s="52"/>
      <c r="C34" s="52"/>
      <c r="D34" s="52"/>
      <c r="E34" s="40"/>
    </row>
    <row r="35" spans="1:5" x14ac:dyDescent="0.2">
      <c r="A35" s="38" t="s">
        <v>51</v>
      </c>
      <c r="B35" s="52">
        <v>41.935483870967744</v>
      </c>
      <c r="C35" s="52">
        <v>58.064516129032263</v>
      </c>
      <c r="D35" s="52"/>
      <c r="E35" s="40">
        <f t="shared" si="5"/>
        <v>100</v>
      </c>
    </row>
    <row r="36" spans="1:5" x14ac:dyDescent="0.2">
      <c r="A36" s="38" t="s">
        <v>52</v>
      </c>
      <c r="B36" s="52">
        <v>32.20338983050847</v>
      </c>
      <c r="C36" s="52">
        <v>67.796610169491515</v>
      </c>
      <c r="D36" s="52"/>
      <c r="E36" s="40">
        <f t="shared" si="5"/>
        <v>99.999999999999986</v>
      </c>
    </row>
    <row r="37" spans="1:5" x14ac:dyDescent="0.2">
      <c r="A37" s="38" t="s">
        <v>53</v>
      </c>
      <c r="B37" s="52">
        <v>38</v>
      </c>
      <c r="C37" s="52">
        <v>62</v>
      </c>
      <c r="D37" s="52"/>
      <c r="E37" s="40">
        <f t="shared" si="5"/>
        <v>100</v>
      </c>
    </row>
    <row r="38" spans="1:5" x14ac:dyDescent="0.2">
      <c r="A38" s="38" t="s">
        <v>70</v>
      </c>
      <c r="B38" s="52">
        <f>'Parti och kön 2007-2019'!U7</f>
        <v>48.717948717948715</v>
      </c>
      <c r="C38" s="52">
        <f>'Parti och kön 2007-2019'!Z7</f>
        <v>51.282051282051277</v>
      </c>
      <c r="D38" s="52"/>
      <c r="E38" s="40">
        <f t="shared" si="5"/>
        <v>100</v>
      </c>
    </row>
    <row r="39" spans="1:5" x14ac:dyDescent="0.2">
      <c r="B39" s="52"/>
      <c r="C39" s="52"/>
      <c r="D39" s="52"/>
      <c r="E39" s="40"/>
    </row>
    <row r="40" spans="1:5" x14ac:dyDescent="0.2">
      <c r="A40" s="38" t="s">
        <v>54</v>
      </c>
      <c r="B40" s="52">
        <v>34.782608695652172</v>
      </c>
      <c r="C40" s="52">
        <v>65.217391304347828</v>
      </c>
      <c r="D40" s="52"/>
      <c r="E40" s="40">
        <f t="shared" si="5"/>
        <v>100</v>
      </c>
    </row>
    <row r="41" spans="1:5" x14ac:dyDescent="0.2">
      <c r="A41" s="38" t="s">
        <v>55</v>
      </c>
      <c r="B41" s="52">
        <v>43.75</v>
      </c>
      <c r="C41" s="52">
        <v>56.25</v>
      </c>
      <c r="D41" s="52"/>
      <c r="E41" s="40">
        <f t="shared" si="5"/>
        <v>100</v>
      </c>
    </row>
    <row r="42" spans="1:5" x14ac:dyDescent="0.2">
      <c r="A42" s="38" t="s">
        <v>56</v>
      </c>
      <c r="B42" s="52">
        <v>37.142857142857146</v>
      </c>
      <c r="C42" s="52">
        <v>62.857142857142854</v>
      </c>
      <c r="D42" s="52"/>
      <c r="E42" s="40">
        <f t="shared" si="5"/>
        <v>100</v>
      </c>
    </row>
    <row r="43" spans="1:5" x14ac:dyDescent="0.2">
      <c r="A43" s="38" t="s">
        <v>71</v>
      </c>
      <c r="B43" s="52">
        <f>'Parti och kön 2007-2019'!U8</f>
        <v>34.482758620689658</v>
      </c>
      <c r="C43" s="52">
        <f>'Parti och kön 2007-2019'!Z8</f>
        <v>65.517241379310349</v>
      </c>
      <c r="D43" s="52"/>
      <c r="E43" s="40">
        <f t="shared" si="5"/>
        <v>100</v>
      </c>
    </row>
    <row r="44" spans="1:5" x14ac:dyDescent="0.2">
      <c r="B44" s="52"/>
      <c r="C44" s="52"/>
      <c r="D44" s="52"/>
      <c r="E44" s="40"/>
    </row>
    <row r="45" spans="1:5" x14ac:dyDescent="0.2">
      <c r="A45" s="38" t="s">
        <v>57</v>
      </c>
      <c r="B45" s="52">
        <v>31.578947368421051</v>
      </c>
      <c r="C45" s="52">
        <v>68.421052631578945</v>
      </c>
      <c r="D45" s="52"/>
      <c r="E45" s="40">
        <f t="shared" si="5"/>
        <v>100</v>
      </c>
    </row>
    <row r="46" spans="1:5" x14ac:dyDescent="0.2">
      <c r="A46" s="38" t="s">
        <v>58</v>
      </c>
      <c r="B46" s="52">
        <v>44.117647058823529</v>
      </c>
      <c r="C46" s="52">
        <v>55.882352941176471</v>
      </c>
      <c r="D46" s="52"/>
      <c r="E46" s="40">
        <f t="shared" si="5"/>
        <v>100</v>
      </c>
    </row>
    <row r="47" spans="1:5" x14ac:dyDescent="0.2">
      <c r="A47" s="38" t="s">
        <v>59</v>
      </c>
      <c r="B47" s="52">
        <v>29.411764705882355</v>
      </c>
      <c r="C47" s="52">
        <v>70.588235294117652</v>
      </c>
      <c r="D47" s="52"/>
      <c r="E47" s="40">
        <f t="shared" si="5"/>
        <v>100</v>
      </c>
    </row>
    <row r="48" spans="1:5" x14ac:dyDescent="0.2">
      <c r="A48" s="38" t="s">
        <v>72</v>
      </c>
      <c r="B48" s="52">
        <f>'Parti och kön 2007-2019'!U9</f>
        <v>19.047619047619047</v>
      </c>
      <c r="C48" s="52">
        <f>'Parti och kön 2007-2019'!Z9</f>
        <v>80.952380952380949</v>
      </c>
      <c r="D48" s="52"/>
      <c r="E48" s="40">
        <f t="shared" si="5"/>
        <v>100</v>
      </c>
    </row>
    <row r="49" spans="1:5" x14ac:dyDescent="0.2">
      <c r="B49" s="52"/>
      <c r="C49" s="52"/>
      <c r="D49" s="52"/>
      <c r="E49" s="40"/>
    </row>
    <row r="50" spans="1:5" x14ac:dyDescent="0.2">
      <c r="A50" s="38" t="s">
        <v>60</v>
      </c>
      <c r="B50" s="52">
        <v>49.019607843137251</v>
      </c>
      <c r="C50" s="52">
        <v>50.980392156862742</v>
      </c>
      <c r="D50" s="52"/>
      <c r="E50" s="40">
        <f t="shared" si="5"/>
        <v>100</v>
      </c>
    </row>
    <row r="51" spans="1:5" x14ac:dyDescent="0.2">
      <c r="A51" s="38" t="s">
        <v>61</v>
      </c>
      <c r="B51" s="52">
        <v>56.862745098039213</v>
      </c>
      <c r="C51" s="52">
        <v>43.137254901960787</v>
      </c>
      <c r="D51" s="52"/>
      <c r="E51" s="40">
        <f t="shared" si="5"/>
        <v>100</v>
      </c>
    </row>
    <row r="52" spans="1:5" x14ac:dyDescent="0.2">
      <c r="A52" s="38" t="s">
        <v>62</v>
      </c>
      <c r="B52" s="52">
        <v>56.60377358490566</v>
      </c>
      <c r="C52" s="52">
        <v>43.39622641509434</v>
      </c>
      <c r="D52" s="52"/>
      <c r="E52" s="40">
        <f t="shared" si="5"/>
        <v>100</v>
      </c>
    </row>
    <row r="53" spans="1:5" x14ac:dyDescent="0.2">
      <c r="A53" s="38" t="s">
        <v>73</v>
      </c>
      <c r="B53" s="52">
        <f>'Parti och kön 2007-2019'!U10</f>
        <v>50</v>
      </c>
      <c r="C53" s="52">
        <f>'Parti och kön 2007-2019'!Z10</f>
        <v>50</v>
      </c>
      <c r="D53" s="52"/>
      <c r="E53" s="40">
        <f t="shared" si="5"/>
        <v>100</v>
      </c>
    </row>
    <row r="54" spans="1:5" x14ac:dyDescent="0.2">
      <c r="B54" s="52"/>
      <c r="C54" s="52"/>
      <c r="D54" s="52"/>
      <c r="E54" s="40"/>
    </row>
    <row r="55" spans="1:5" x14ac:dyDescent="0.2">
      <c r="A55" s="38" t="s">
        <v>63</v>
      </c>
      <c r="B55" s="52">
        <v>19.047619047619047</v>
      </c>
      <c r="C55" s="52">
        <v>80.952380952380949</v>
      </c>
      <c r="D55" s="52"/>
      <c r="E55" s="40">
        <f t="shared" si="5"/>
        <v>100</v>
      </c>
    </row>
    <row r="56" spans="1:5" x14ac:dyDescent="0.2">
      <c r="A56" s="38" t="s">
        <v>64</v>
      </c>
      <c r="B56" s="52">
        <v>24.390243902439025</v>
      </c>
      <c r="C56" s="52">
        <v>75.609756097560975</v>
      </c>
      <c r="D56" s="52"/>
      <c r="E56" s="40">
        <f t="shared" si="5"/>
        <v>100</v>
      </c>
    </row>
    <row r="57" spans="1:5" x14ac:dyDescent="0.2">
      <c r="A57" s="38" t="s">
        <v>65</v>
      </c>
      <c r="B57" s="52">
        <v>28.125</v>
      </c>
      <c r="C57" s="52">
        <v>71.875</v>
      </c>
      <c r="D57" s="52"/>
      <c r="E57" s="40">
        <f t="shared" si="5"/>
        <v>100</v>
      </c>
    </row>
    <row r="58" spans="1:5" x14ac:dyDescent="0.2">
      <c r="A58" s="38" t="s">
        <v>74</v>
      </c>
      <c r="B58" s="52">
        <f>'Parti och kön 2007-2019'!U11</f>
        <v>31.578947368421051</v>
      </c>
      <c r="C58" s="52">
        <f>'Parti och kön 2007-2019'!Z11</f>
        <v>68.421052631578945</v>
      </c>
      <c r="D58" s="52"/>
      <c r="E58" s="40">
        <f t="shared" si="5"/>
        <v>100</v>
      </c>
    </row>
    <row r="59" spans="1:5" x14ac:dyDescent="0.2">
      <c r="B59" s="52"/>
      <c r="C59" s="52"/>
      <c r="D59" s="52"/>
      <c r="E59" s="40"/>
    </row>
    <row r="60" spans="1:5" x14ac:dyDescent="0.2">
      <c r="A60" s="38" t="s">
        <v>80</v>
      </c>
      <c r="B60" s="53" t="s">
        <v>3</v>
      </c>
      <c r="C60" s="53" t="s">
        <v>3</v>
      </c>
      <c r="D60" s="52"/>
      <c r="E60" s="40">
        <v>100</v>
      </c>
    </row>
    <row r="61" spans="1:5" x14ac:dyDescent="0.2">
      <c r="A61" s="38" t="s">
        <v>81</v>
      </c>
      <c r="B61" s="53" t="s">
        <v>3</v>
      </c>
      <c r="C61" s="53" t="s">
        <v>3</v>
      </c>
      <c r="D61" s="52"/>
      <c r="E61" s="40">
        <v>100</v>
      </c>
    </row>
    <row r="62" spans="1:5" x14ac:dyDescent="0.2">
      <c r="A62" s="38" t="s">
        <v>82</v>
      </c>
      <c r="B62" s="52">
        <v>80</v>
      </c>
      <c r="C62" s="52">
        <v>20</v>
      </c>
      <c r="D62" s="52"/>
      <c r="E62" s="40">
        <f t="shared" si="5"/>
        <v>100</v>
      </c>
    </row>
    <row r="63" spans="1:5" x14ac:dyDescent="0.2">
      <c r="A63" s="38" t="s">
        <v>87</v>
      </c>
      <c r="B63" s="52">
        <f>'Parti och kön 2007-2019'!U12</f>
        <v>50</v>
      </c>
      <c r="C63" s="52">
        <f>'Parti och kön 2007-2019'!Z12</f>
        <v>50</v>
      </c>
      <c r="D63" s="52"/>
      <c r="E63" s="40">
        <f t="shared" si="5"/>
        <v>100</v>
      </c>
    </row>
    <row r="64" spans="1:5" x14ac:dyDescent="0.2">
      <c r="B64" s="52"/>
      <c r="C64" s="52"/>
      <c r="D64" s="52"/>
      <c r="E64" s="40"/>
    </row>
    <row r="65" spans="1:5" x14ac:dyDescent="0.2">
      <c r="A65" s="38" t="s">
        <v>83</v>
      </c>
      <c r="B65" s="53" t="s">
        <v>3</v>
      </c>
      <c r="C65" s="53" t="s">
        <v>3</v>
      </c>
      <c r="D65" s="52"/>
      <c r="E65" s="40">
        <v>100</v>
      </c>
    </row>
    <row r="66" spans="1:5" x14ac:dyDescent="0.2">
      <c r="A66" s="38" t="s">
        <v>84</v>
      </c>
      <c r="B66" s="53" t="s">
        <v>3</v>
      </c>
      <c r="C66" s="53" t="s">
        <v>3</v>
      </c>
      <c r="D66" s="52"/>
      <c r="E66" s="40">
        <v>100</v>
      </c>
    </row>
    <row r="67" spans="1:5" x14ac:dyDescent="0.2">
      <c r="A67" s="38" t="s">
        <v>85</v>
      </c>
      <c r="B67" s="52" t="s">
        <v>3</v>
      </c>
      <c r="C67" s="52">
        <v>100</v>
      </c>
      <c r="D67" s="52"/>
      <c r="E67" s="40">
        <f t="shared" si="5"/>
        <v>100</v>
      </c>
    </row>
    <row r="68" spans="1:5" x14ac:dyDescent="0.2">
      <c r="A68" s="38" t="s">
        <v>86</v>
      </c>
      <c r="B68" s="52" t="str">
        <f>'Parti och kön 2007-2019'!U13</f>
        <v>-</v>
      </c>
      <c r="C68" s="52">
        <f>'Parti och kön 2007-2019'!Z13</f>
        <v>100</v>
      </c>
      <c r="D68" s="52"/>
      <c r="E68" s="40">
        <f t="shared" si="5"/>
        <v>100</v>
      </c>
    </row>
    <row r="69" spans="1:5" x14ac:dyDescent="0.2">
      <c r="B69" s="52"/>
      <c r="C69" s="52"/>
      <c r="D69" s="52"/>
      <c r="E69" s="40"/>
    </row>
    <row r="70" spans="1:5" x14ac:dyDescent="0.2">
      <c r="A70" s="38" t="s">
        <v>66</v>
      </c>
      <c r="B70" s="52">
        <v>50</v>
      </c>
      <c r="C70" s="52">
        <v>50</v>
      </c>
      <c r="D70" s="52"/>
      <c r="E70" s="40">
        <v>100</v>
      </c>
    </row>
    <row r="71" spans="1:5" x14ac:dyDescent="0.2">
      <c r="A71" s="38" t="s">
        <v>67</v>
      </c>
      <c r="B71" s="52">
        <v>0</v>
      </c>
      <c r="C71" s="52">
        <v>100</v>
      </c>
      <c r="D71" s="52"/>
      <c r="E71" s="40">
        <v>100</v>
      </c>
    </row>
    <row r="72" spans="1:5" x14ac:dyDescent="0.2">
      <c r="A72" s="38" t="s">
        <v>68</v>
      </c>
      <c r="B72" s="53" t="s">
        <v>3</v>
      </c>
      <c r="C72" s="53" t="s">
        <v>3</v>
      </c>
      <c r="D72" s="52"/>
      <c r="E72" s="40">
        <v>100</v>
      </c>
    </row>
    <row r="73" spans="1:5" x14ac:dyDescent="0.2">
      <c r="A73" s="38" t="s">
        <v>75</v>
      </c>
      <c r="B73" s="40" t="str">
        <f>'Parti och kön 2007-2019'!U14</f>
        <v>-</v>
      </c>
      <c r="C73" s="40" t="str">
        <f>'Parti och kön 2007-2019'!Z14</f>
        <v>-</v>
      </c>
      <c r="E73" s="40">
        <v>100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Kön</vt:lpstr>
      <vt:lpstr>Kommun</vt:lpstr>
      <vt:lpstr>Parti</vt:lpstr>
      <vt:lpstr>Parti och kön 2007-2019</vt:lpstr>
      <vt:lpstr>DiaUnd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2019-10-07T13:40:08Z</cp:lastPrinted>
  <dcterms:created xsi:type="dcterms:W3CDTF">2006-07-19T08:22:38Z</dcterms:created>
  <dcterms:modified xsi:type="dcterms:W3CDTF">2019-10-08T05:14:35Z</dcterms:modified>
</cp:coreProperties>
</file>