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Val\"/>
    </mc:Choice>
  </mc:AlternateContent>
  <xr:revisionPtr revIDLastSave="0" documentId="13_ncr:1_{16744EC1-4685-42E7-B42A-0949642FC5B9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Kön, kommun" sheetId="1" r:id="rId1"/>
    <sheet name="Data till diagrammen" sheetId="2" state="hidden" r:id="rId2"/>
    <sheet name="Kön, ålder" sheetId="3" r:id="rId3"/>
    <sheet name="Ålder, politisk gruppering" sheetId="4" r:id="rId4"/>
    <sheet name="Kommun, politisk gruppering" sheetId="5" r:id="rId5"/>
    <sheet name="Födelseort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2" l="1"/>
  <c r="G17" i="4"/>
  <c r="E10" i="3"/>
  <c r="F5" i="1"/>
  <c r="B27" i="2" l="1"/>
  <c r="F27" i="2" s="1"/>
  <c r="B21" i="6"/>
  <c r="I21" i="6" s="1"/>
  <c r="C40" i="2"/>
  <c r="D40" i="2"/>
  <c r="E40" i="2"/>
  <c r="F40" i="2"/>
  <c r="G40" i="2"/>
  <c r="H40" i="2"/>
  <c r="I40" i="2"/>
  <c r="B40" i="2"/>
  <c r="B34" i="2"/>
  <c r="F34" i="2" s="1"/>
  <c r="C34" i="2"/>
  <c r="D34" i="2"/>
  <c r="F33" i="2"/>
  <c r="F32" i="2"/>
  <c r="F31" i="2"/>
  <c r="F30" i="2"/>
  <c r="F29" i="2"/>
  <c r="F28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C27" i="2"/>
  <c r="D27" i="2"/>
  <c r="F15" i="2"/>
  <c r="F16" i="2"/>
  <c r="F17" i="2"/>
  <c r="F18" i="2"/>
  <c r="F19" i="2"/>
  <c r="F20" i="2"/>
  <c r="F21" i="2"/>
  <c r="F22" i="2"/>
  <c r="F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D14" i="2"/>
  <c r="C14" i="2"/>
  <c r="B24" i="1"/>
  <c r="F24" i="1" s="1"/>
  <c r="G24" i="1"/>
  <c r="K21" i="6" l="1"/>
  <c r="J21" i="6"/>
  <c r="F23" i="2"/>
  <c r="B23" i="5"/>
  <c r="H21" i="6" l="1"/>
  <c r="D23" i="4"/>
  <c r="C13" i="4"/>
  <c r="F23" i="4" s="1"/>
  <c r="C14" i="4"/>
  <c r="D24" i="4" s="1"/>
  <c r="C23" i="1"/>
  <c r="C22" i="1"/>
  <c r="E24" i="4" l="1"/>
  <c r="F24" i="4"/>
  <c r="G24" i="4"/>
  <c r="G23" i="4"/>
  <c r="H23" i="4"/>
  <c r="E23" i="4"/>
  <c r="C23" i="4" s="1"/>
  <c r="H24" i="4"/>
  <c r="C21" i="1"/>
  <c r="C25" i="1" s="1"/>
  <c r="C5" i="6"/>
  <c r="D5" i="6"/>
  <c r="E5" i="6"/>
  <c r="F5" i="6"/>
  <c r="B6" i="6"/>
  <c r="I6" i="6" s="1"/>
  <c r="B7" i="6"/>
  <c r="I7" i="6" s="1"/>
  <c r="K7" i="6"/>
  <c r="C14" i="6"/>
  <c r="D14" i="6"/>
  <c r="E14" i="6"/>
  <c r="B15" i="6"/>
  <c r="I15" i="6" s="1"/>
  <c r="B16" i="6"/>
  <c r="I16" i="6" s="1"/>
  <c r="B17" i="6"/>
  <c r="I17" i="6" s="1"/>
  <c r="B18" i="6"/>
  <c r="I18" i="6" s="1"/>
  <c r="K18" i="6"/>
  <c r="B19" i="6"/>
  <c r="I19" i="6" s="1"/>
  <c r="B20" i="6"/>
  <c r="K20" i="6" s="1"/>
  <c r="J20" i="6"/>
  <c r="B22" i="6"/>
  <c r="J22" i="6" s="1"/>
  <c r="C29" i="6"/>
  <c r="D29" i="6"/>
  <c r="E29" i="6"/>
  <c r="F29" i="6"/>
  <c r="B30" i="6"/>
  <c r="I30" i="6" s="1"/>
  <c r="B31" i="6"/>
  <c r="L31" i="6" s="1"/>
  <c r="B32" i="6"/>
  <c r="K32" i="6" s="1"/>
  <c r="J32" i="6"/>
  <c r="L32" i="6"/>
  <c r="J22" i="5"/>
  <c r="I42" i="2" s="1"/>
  <c r="I22" i="5"/>
  <c r="H42" i="2" s="1"/>
  <c r="H22" i="5"/>
  <c r="G42" i="2" s="1"/>
  <c r="G22" i="5"/>
  <c r="F42" i="2" s="1"/>
  <c r="F22" i="5"/>
  <c r="E42" i="2" s="1"/>
  <c r="E22" i="5"/>
  <c r="D42" i="2" s="1"/>
  <c r="D22" i="5"/>
  <c r="C42" i="2" s="1"/>
  <c r="C22" i="5"/>
  <c r="B42" i="2" s="1"/>
  <c r="J21" i="5"/>
  <c r="I21" i="5"/>
  <c r="H41" i="2" s="1"/>
  <c r="H21" i="5"/>
  <c r="G41" i="2" s="1"/>
  <c r="G21" i="5"/>
  <c r="F41" i="2" s="1"/>
  <c r="F21" i="5"/>
  <c r="E41" i="2" s="1"/>
  <c r="E21" i="5"/>
  <c r="D41" i="2" s="1"/>
  <c r="D21" i="5"/>
  <c r="C41" i="2" s="1"/>
  <c r="C21" i="5"/>
  <c r="B41" i="2" s="1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C12" i="4"/>
  <c r="C11" i="4"/>
  <c r="C10" i="4"/>
  <c r="C9" i="4"/>
  <c r="C8" i="4"/>
  <c r="C7" i="4"/>
  <c r="H6" i="4"/>
  <c r="G6" i="4"/>
  <c r="F6" i="4"/>
  <c r="E6" i="4"/>
  <c r="D6" i="4"/>
  <c r="B8" i="3"/>
  <c r="G11" i="3" s="1"/>
  <c r="B7" i="3"/>
  <c r="F10" i="3" s="1"/>
  <c r="H6" i="3"/>
  <c r="G6" i="3"/>
  <c r="F6" i="3"/>
  <c r="E6" i="3"/>
  <c r="D6" i="3"/>
  <c r="C6" i="3"/>
  <c r="B4" i="2"/>
  <c r="C4" i="2"/>
  <c r="B5" i="1"/>
  <c r="B6" i="1"/>
  <c r="F6" i="1" s="1"/>
  <c r="B7" i="1"/>
  <c r="F7" i="1" s="1"/>
  <c r="B8" i="1"/>
  <c r="G8" i="1" s="1"/>
  <c r="B9" i="1"/>
  <c r="G9" i="1" s="1"/>
  <c r="B10" i="1"/>
  <c r="G10" i="1" s="1"/>
  <c r="B11" i="1"/>
  <c r="F11" i="1" s="1"/>
  <c r="B12" i="1"/>
  <c r="G12" i="1" s="1"/>
  <c r="B13" i="1"/>
  <c r="F13" i="1" s="1"/>
  <c r="B14" i="1"/>
  <c r="G14" i="1" s="1"/>
  <c r="B15" i="1"/>
  <c r="F15" i="1" s="1"/>
  <c r="B16" i="1"/>
  <c r="F16" i="1" s="1"/>
  <c r="B17" i="1"/>
  <c r="G17" i="1" s="1"/>
  <c r="B18" i="1"/>
  <c r="G18" i="1" s="1"/>
  <c r="B19" i="1"/>
  <c r="G19" i="1" s="1"/>
  <c r="B20" i="1"/>
  <c r="B5" i="2"/>
  <c r="D22" i="1"/>
  <c r="B6" i="2"/>
  <c r="D23" i="1"/>
  <c r="J20" i="5" l="1"/>
  <c r="J24" i="5" s="1"/>
  <c r="I41" i="2"/>
  <c r="K44" i="2" s="1"/>
  <c r="K30" i="6"/>
  <c r="I20" i="6"/>
  <c r="H20" i="6" s="1"/>
  <c r="K15" i="6"/>
  <c r="J15" i="6"/>
  <c r="H15" i="6" s="1"/>
  <c r="J18" i="6"/>
  <c r="H18" i="6" s="1"/>
  <c r="L6" i="6"/>
  <c r="K6" i="6"/>
  <c r="J6" i="6"/>
  <c r="H6" i="6" s="1"/>
  <c r="I20" i="5"/>
  <c r="I24" i="5" s="1"/>
  <c r="C24" i="4"/>
  <c r="F17" i="1"/>
  <c r="G6" i="1"/>
  <c r="I32" i="6"/>
  <c r="H32" i="6" s="1"/>
  <c r="K31" i="6"/>
  <c r="J31" i="6"/>
  <c r="B29" i="6"/>
  <c r="J29" i="6" s="1"/>
  <c r="L30" i="6"/>
  <c r="K16" i="6"/>
  <c r="I22" i="6"/>
  <c r="K22" i="6"/>
  <c r="J19" i="6"/>
  <c r="J16" i="6"/>
  <c r="K19" i="6"/>
  <c r="B5" i="6"/>
  <c r="I5" i="6" s="1"/>
  <c r="L7" i="6"/>
  <c r="F22" i="4"/>
  <c r="E22" i="4"/>
  <c r="D22" i="4"/>
  <c r="H22" i="4"/>
  <c r="G22" i="4"/>
  <c r="D17" i="4"/>
  <c r="F17" i="4"/>
  <c r="H17" i="4"/>
  <c r="E17" i="4"/>
  <c r="G18" i="4"/>
  <c r="D18" i="4"/>
  <c r="E18" i="4"/>
  <c r="H18" i="4"/>
  <c r="F18" i="4"/>
  <c r="E19" i="4"/>
  <c r="D19" i="4"/>
  <c r="H19" i="4"/>
  <c r="G19" i="4"/>
  <c r="F19" i="4"/>
  <c r="H21" i="4"/>
  <c r="G21" i="4"/>
  <c r="E21" i="4"/>
  <c r="D21" i="4"/>
  <c r="C21" i="4" s="1"/>
  <c r="F21" i="4"/>
  <c r="H20" i="4"/>
  <c r="E20" i="4"/>
  <c r="D20" i="4"/>
  <c r="G20" i="4"/>
  <c r="F20" i="4"/>
  <c r="G15" i="1"/>
  <c r="F9" i="1"/>
  <c r="G20" i="1"/>
  <c r="F19" i="1"/>
  <c r="F14" i="1"/>
  <c r="F8" i="1"/>
  <c r="G7" i="1"/>
  <c r="I31" i="6"/>
  <c r="J30" i="6"/>
  <c r="H30" i="6" s="1"/>
  <c r="B14" i="6"/>
  <c r="K17" i="6"/>
  <c r="J17" i="6"/>
  <c r="J7" i="6"/>
  <c r="D20" i="5"/>
  <c r="D24" i="5" s="1"/>
  <c r="F20" i="5"/>
  <c r="F24" i="5" s="1"/>
  <c r="E20" i="5"/>
  <c r="E24" i="5" s="1"/>
  <c r="B22" i="5"/>
  <c r="G20" i="5"/>
  <c r="G24" i="5" s="1"/>
  <c r="B21" i="5"/>
  <c r="H20" i="5"/>
  <c r="H24" i="5" s="1"/>
  <c r="C20" i="5"/>
  <c r="C24" i="5" s="1"/>
  <c r="F18" i="1"/>
  <c r="G11" i="1"/>
  <c r="B8" i="2"/>
  <c r="B22" i="1"/>
  <c r="F22" i="1" s="1"/>
  <c r="G16" i="1"/>
  <c r="F10" i="1"/>
  <c r="C6" i="4"/>
  <c r="F16" i="4" s="1"/>
  <c r="G10" i="3"/>
  <c r="H11" i="3"/>
  <c r="H10" i="3"/>
  <c r="B6" i="3"/>
  <c r="E9" i="3" s="1"/>
  <c r="C11" i="3"/>
  <c r="D11" i="3"/>
  <c r="D10" i="3"/>
  <c r="E11" i="3"/>
  <c r="C10" i="3"/>
  <c r="F11" i="3"/>
  <c r="C6" i="2"/>
  <c r="F20" i="1"/>
  <c r="F12" i="1"/>
  <c r="B23" i="1"/>
  <c r="F23" i="1" s="1"/>
  <c r="D21" i="1"/>
  <c r="D25" i="1" s="1"/>
  <c r="G13" i="1"/>
  <c r="G5" i="1"/>
  <c r="C5" i="2"/>
  <c r="H16" i="6" l="1"/>
  <c r="I29" i="6"/>
  <c r="H31" i="6"/>
  <c r="L29" i="6"/>
  <c r="H19" i="6"/>
  <c r="H22" i="6"/>
  <c r="H17" i="6"/>
  <c r="H7" i="6"/>
  <c r="J5" i="6"/>
  <c r="K5" i="6"/>
  <c r="E16" i="4"/>
  <c r="C18" i="4"/>
  <c r="C17" i="4"/>
  <c r="C20" i="4"/>
  <c r="K29" i="6"/>
  <c r="L5" i="6"/>
  <c r="H16" i="4"/>
  <c r="C22" i="4"/>
  <c r="D16" i="4"/>
  <c r="G16" i="4"/>
  <c r="C19" i="4"/>
  <c r="G23" i="1"/>
  <c r="I14" i="6"/>
  <c r="J14" i="6"/>
  <c r="K14" i="6"/>
  <c r="B20" i="5"/>
  <c r="B24" i="5" s="1"/>
  <c r="C8" i="2"/>
  <c r="D8" i="2" s="1"/>
  <c r="G22" i="1"/>
  <c r="B11" i="3"/>
  <c r="B10" i="3"/>
  <c r="H9" i="3"/>
  <c r="F9" i="3"/>
  <c r="D9" i="3"/>
  <c r="G9" i="3"/>
  <c r="C9" i="3"/>
  <c r="B21" i="1"/>
  <c r="B25" i="1" s="1"/>
  <c r="H29" i="6" l="1"/>
  <c r="H14" i="6"/>
  <c r="H5" i="6"/>
  <c r="C16" i="4"/>
  <c r="G25" i="1"/>
  <c r="B9" i="3"/>
  <c r="G21" i="1"/>
  <c r="F21" i="1"/>
  <c r="F25" i="1"/>
</calcChain>
</file>

<file path=xl/sharedStrings.xml><?xml version="1.0" encoding="utf-8"?>
<sst xmlns="http://schemas.openxmlformats.org/spreadsheetml/2006/main" count="306" uniqueCount="76">
  <si>
    <t>Kvinnor</t>
  </si>
  <si>
    <t>Män</t>
  </si>
  <si>
    <t>Totalt</t>
  </si>
  <si>
    <t>Ålands statistik- och utredningsbyrå</t>
  </si>
  <si>
    <t>Antal</t>
  </si>
  <si>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</si>
  <si>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</si>
  <si>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</si>
  <si>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</si>
  <si>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</si>
  <si>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</si>
  <si>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</si>
  <si>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</si>
  <si>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</si>
  <si>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</si>
  <si>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</si>
  <si>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</si>
  <si>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</si>
  <si>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</si>
  <si>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</si>
  <si>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</si>
  <si>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</si>
  <si>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</si>
  <si>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 xml:space="preserve">   Landsbygden</t>
  </si>
  <si>
    <t xml:space="preserve">   Skärgården</t>
  </si>
  <si>
    <t>Källa: ÅSUB, Valstatistik</t>
  </si>
  <si>
    <t>Könsfördelning procent</t>
  </si>
  <si>
    <t>Landsbygden</t>
  </si>
  <si>
    <t>Skärgården</t>
  </si>
  <si>
    <t>År</t>
  </si>
  <si>
    <t>Åldersgrupp</t>
  </si>
  <si>
    <t>Medelålder</t>
  </si>
  <si>
    <t>18-29</t>
  </si>
  <si>
    <t>30-39</t>
  </si>
  <si>
    <t>40-49</t>
  </si>
  <si>
    <t>50-59</t>
  </si>
  <si>
    <t>60-69</t>
  </si>
  <si>
    <t>70+</t>
  </si>
  <si>
    <t>Procent</t>
  </si>
  <si>
    <t>Politisk</t>
  </si>
  <si>
    <t>gruppering</t>
  </si>
  <si>
    <t>60+</t>
  </si>
  <si>
    <t>C</t>
  </si>
  <si>
    <t>L</t>
  </si>
  <si>
    <t>M</t>
  </si>
  <si>
    <t>Ob</t>
  </si>
  <si>
    <t>S</t>
  </si>
  <si>
    <t>ÅF</t>
  </si>
  <si>
    <t>Övriga</t>
  </si>
  <si>
    <t>Blad 4</t>
  </si>
  <si>
    <t>-39 år</t>
  </si>
  <si>
    <t>40-59 år</t>
  </si>
  <si>
    <t>60+ år</t>
  </si>
  <si>
    <t>Övr.</t>
  </si>
  <si>
    <t>HI</t>
  </si>
  <si>
    <t>ÅD</t>
  </si>
  <si>
    <t>-</t>
  </si>
  <si>
    <t>Kön</t>
  </si>
  <si>
    <t>Åland</t>
  </si>
  <si>
    <t>Finland</t>
  </si>
  <si>
    <t>Sverige o övr. Norden</t>
  </si>
  <si>
    <t>Utom Norden</t>
  </si>
  <si>
    <t>Boende-</t>
  </si>
  <si>
    <t>region</t>
  </si>
  <si>
    <t>Kön, medelålder, kommun:</t>
  </si>
  <si>
    <t>Sverige</t>
  </si>
  <si>
    <t>Kandidater i  lagtingsvalet 2019 efter kön och kommun</t>
  </si>
  <si>
    <t xml:space="preserve">Kandidater i lagtingsvalet 2019 efter kön och ålder </t>
  </si>
  <si>
    <t xml:space="preserve">Kandidater i lagtingsvalet 2019 efter ålder och politisk gruppering </t>
  </si>
  <si>
    <t>FYLL I Ålder, politisk gruppering:</t>
  </si>
  <si>
    <t>Kandidater i  lagtingsvalet 2019 efter kommun och politisk gruppering</t>
  </si>
  <si>
    <t>FYLL I Kommun, politisk gruppering:</t>
  </si>
  <si>
    <t>Kandidater i  lagtingsvalet 2019 efter kön och födelseort</t>
  </si>
  <si>
    <t>Kandidater i  lagtingsvalet 2019 efter politisk gruppering och födelseort</t>
  </si>
  <si>
    <t>Kandidater i  lagtingsvalet 2019 efter boenderegion och födelseort</t>
  </si>
  <si>
    <t>Senast uppdaterad 7.10.2019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</si>
</sst>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0"/>
      <name val="Arial"/>
    </font>
    <font>
      <sz val="8"/>
      <name val="Calibri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5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3" fontId="3" fillId="0" borderId="0" xfId="0" applyNumberFormat="1" applyFont="1" applyBorder="1" applyAlignment="1"/>
    <xf numFmtId="3" fontId="3" fillId="0" borderId="0" xfId="0" applyNumberFormat="1" applyFont="1"/>
    <xf numFmtId="0" fontId="3" fillId="0" borderId="2" xfId="0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8" fillId="0" borderId="2" xfId="0" applyFont="1" applyBorder="1"/>
    <xf numFmtId="0" fontId="7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" fontId="7" fillId="0" borderId="0" xfId="0" applyNumberFormat="1" applyFont="1"/>
    <xf numFmtId="1" fontId="7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left"/>
    </xf>
    <xf numFmtId="1" fontId="3" fillId="0" borderId="3" xfId="0" applyNumberFormat="1" applyFont="1" applyBorder="1"/>
    <xf numFmtId="1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1" fillId="0" borderId="0" xfId="0" applyFont="1"/>
    <xf numFmtId="0" fontId="8" fillId="0" borderId="1" xfId="0" applyFont="1" applyBorder="1"/>
    <xf numFmtId="0" fontId="8" fillId="0" borderId="0" xfId="0" applyFont="1"/>
    <xf numFmtId="0" fontId="7" fillId="0" borderId="0" xfId="0" applyFont="1" applyAlignment="1">
      <alignment horizontal="left"/>
    </xf>
    <xf numFmtId="0" fontId="3" fillId="0" borderId="0" xfId="0" quotePrefix="1" applyFont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0" xfId="0" quotePrefix="1"/>
    <xf numFmtId="0" fontId="9" fillId="0" borderId="0" xfId="0" applyFont="1"/>
    <xf numFmtId="0" fontId="9" fillId="0" borderId="0" xfId="0" quotePrefix="1" applyFont="1"/>
    <xf numFmtId="0" fontId="10" fillId="0" borderId="0" xfId="0" applyFont="1" applyAlignment="1">
      <alignment horizontal="left"/>
    </xf>
    <xf numFmtId="1" fontId="9" fillId="0" borderId="0" xfId="0" applyNumberFormat="1" applyFont="1"/>
    <xf numFmtId="1" fontId="0" fillId="0" borderId="0" xfId="0" applyNumberFormat="1"/>
    <xf numFmtId="0" fontId="3" fillId="0" borderId="4" xfId="0" applyFont="1" applyBorder="1"/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horizontal="right"/>
    </xf>
    <xf numFmtId="1" fontId="3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1" xfId="0" applyFont="1" applyBorder="1" applyAlignment="1">
      <alignment vertical="top"/>
    </xf>
    <xf numFmtId="164" fontId="7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0" fontId="11" fillId="0" borderId="0" xfId="0" applyFont="1"/>
    <xf numFmtId="0" fontId="9" fillId="2" borderId="0" xfId="0" applyFont="1" applyFill="1"/>
    <xf numFmtId="0" fontId="3" fillId="0" borderId="3" xfId="0" quotePrefix="1" applyFont="1" applyBorder="1" applyAlignment="1">
      <alignment horizontal="right"/>
    </xf>
    <xf numFmtId="0" fontId="7" fillId="0" borderId="0" xfId="0" applyFont="1" applyFill="1"/>
    <xf numFmtId="0" fontId="3" fillId="0" borderId="0" xfId="0" applyFont="1" applyFill="1"/>
    <xf numFmtId="0" fontId="3" fillId="0" borderId="3" xfId="0" applyFont="1" applyFill="1" applyBorder="1"/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right"/>
    </xf>
    <xf numFmtId="0" fontId="6" fillId="0" borderId="0" xfId="0" applyFont="1" applyFill="1" applyAlignment="1" applyProtection="1">
      <alignment horizontal="left"/>
      <protection locked="0"/>
    </xf>
    <xf numFmtId="3" fontId="3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3" fontId="0" fillId="0" borderId="0" xfId="0" applyNumberFormat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sv-FI" sz="1000" b="1"/>
              <a:t>Lagtingskandidater efter kön och region 2019</a:t>
            </a:r>
          </a:p>
        </c:rich>
      </c:tx>
      <c:layout>
        <c:manualLayout>
          <c:xMode val="edge"/>
          <c:yMode val="edge"/>
          <c:x val="0"/>
          <c:y val="1.111038806099650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54122922134728E-2"/>
          <c:y val="0.1758530183727034"/>
          <c:w val="0.90193706255468065"/>
          <c:h val="0.63435803995574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till diagrammen'!$B$3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till diagrammen'!$A$4:$A$6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'Data till diagrammen'!$B$4:$B$6</c:f>
              <c:numCache>
                <c:formatCode>General</c:formatCode>
                <c:ptCount val="3"/>
                <c:pt idx="0">
                  <c:v>39</c:v>
                </c:pt>
                <c:pt idx="1">
                  <c:v>40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9-4559-AA63-117DE26838D4}"/>
            </c:ext>
          </c:extLst>
        </c:ser>
        <c:ser>
          <c:idx val="1"/>
          <c:order val="1"/>
          <c:tx>
            <c:strRef>
              <c:f>'Data till diagrammen'!$C$3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till diagrammen'!$A$4:$A$6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'Data till diagrammen'!$C$4:$C$6</c:f>
              <c:numCache>
                <c:formatCode>General</c:formatCode>
                <c:ptCount val="3"/>
                <c:pt idx="0">
                  <c:v>59</c:v>
                </c:pt>
                <c:pt idx="1">
                  <c:v>85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9-4559-AA63-117DE2683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013160016"/>
        <c:axId val="1"/>
      </c:barChart>
      <c:catAx>
        <c:axId val="101316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7.916227413722044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013160016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9200322615923004"/>
          <c:y val="0.2128392008850134"/>
          <c:w val="0.25693159448818903"/>
          <c:h val="7.7320665495325458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sv-FI" sz="1000" b="1"/>
              <a:t>Lagtingskandidater efter kön och ålder 2019</a:t>
            </a:r>
          </a:p>
        </c:rich>
      </c:tx>
      <c:layout>
        <c:manualLayout>
          <c:xMode val="edge"/>
          <c:yMode val="edge"/>
          <c:x val="0"/>
          <c:y val="1.11098788707749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54122922134728E-2"/>
          <c:y val="0.1758530183727034"/>
          <c:w val="0.90193706255468065"/>
          <c:h val="0.63435803995574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'Kön, ålder'!$A$7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'Kön, ålder'!$C$5:$H$5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'Kön, ålder'!$C$7:$H$7</c:f>
              <c:numCache>
                <c:formatCode>General</c:formatCode>
                <c:ptCount val="6"/>
                <c:pt idx="0">
                  <c:v>5</c:v>
                </c:pt>
                <c:pt idx="1">
                  <c:v>15</c:v>
                </c:pt>
                <c:pt idx="2">
                  <c:v>24</c:v>
                </c:pt>
                <c:pt idx="3">
                  <c:v>30</c:v>
                </c:pt>
                <c:pt idx="4">
                  <c:v>9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4-44DC-9103-D25E7D114E3D}"/>
            </c:ext>
          </c:extLst>
        </c:ser>
        <c:ser>
          <c:idx val="1"/>
          <c:order val="1"/>
          <c:tx>
            <c:strRef>
              <c:f>'Kön, ålder'!$A$8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'Kön, ålder'!$C$5:$H$5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'Kön, ålder'!$C$8:$H$8</c:f>
              <c:numCache>
                <c:formatCode>General</c:formatCode>
                <c:ptCount val="6"/>
                <c:pt idx="0">
                  <c:v>7</c:v>
                </c:pt>
                <c:pt idx="1">
                  <c:v>25</c:v>
                </c:pt>
                <c:pt idx="2">
                  <c:v>38</c:v>
                </c:pt>
                <c:pt idx="3">
                  <c:v>42</c:v>
                </c:pt>
                <c:pt idx="4">
                  <c:v>30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4-44DC-9103-D25E7D114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013176416"/>
        <c:axId val="1"/>
      </c:barChart>
      <c:catAx>
        <c:axId val="101317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7.916207657141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013176416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1510783672148215"/>
          <c:y val="0.19969884046184375"/>
          <c:w val="0.25210979994792876"/>
          <c:h val="9.2930144295343409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Lagtingskandidater efter parti och ålder 2019</a:t>
            </a:r>
          </a:p>
        </c:rich>
      </c:tx>
      <c:layout>
        <c:manualLayout>
          <c:xMode val="edge"/>
          <c:yMode val="edge"/>
          <c:x val="6.5378191362443336E-4"/>
          <c:y val="1.1494450565692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483660130718953E-2"/>
          <c:y val="0.1647515612272604"/>
          <c:w val="0.77422647527910682"/>
          <c:h val="0.6570899327239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till diagrammen'!$B$26</c:f>
              <c:strCache>
                <c:ptCount val="1"/>
                <c:pt idx="0">
                  <c:v>-39 år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till diagrammen'!$A$27:$A$34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ÅD</c:v>
                </c:pt>
              </c:strCache>
            </c:strRef>
          </c:cat>
          <c:val>
            <c:numRef>
              <c:f>'Data till diagrammen'!$B$27:$B$34</c:f>
              <c:numCache>
                <c:formatCode>0</c:formatCode>
                <c:ptCount val="8"/>
                <c:pt idx="0">
                  <c:v>18.75</c:v>
                </c:pt>
                <c:pt idx="1">
                  <c:v>35.897435897435898</c:v>
                </c:pt>
                <c:pt idx="2">
                  <c:v>6.8965517241379306</c:v>
                </c:pt>
                <c:pt idx="3">
                  <c:v>16.666666666666664</c:v>
                </c:pt>
                <c:pt idx="4">
                  <c:v>23.52941176470588</c:v>
                </c:pt>
                <c:pt idx="5">
                  <c:v>15.789473684210526</c:v>
                </c:pt>
                <c:pt idx="6">
                  <c:v>38.888888888888893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A-4ADB-B1CF-04DD855B7B16}"/>
            </c:ext>
          </c:extLst>
        </c:ser>
        <c:ser>
          <c:idx val="1"/>
          <c:order val="1"/>
          <c:tx>
            <c:strRef>
              <c:f>'Data till diagrammen'!$C$26</c:f>
              <c:strCache>
                <c:ptCount val="1"/>
                <c:pt idx="0">
                  <c:v>40-59 år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till diagrammen'!$A$27:$A$34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ÅD</c:v>
                </c:pt>
              </c:strCache>
            </c:strRef>
          </c:cat>
          <c:val>
            <c:numRef>
              <c:f>'Data till diagrammen'!$C$27:$C$34</c:f>
              <c:numCache>
                <c:formatCode>0</c:formatCode>
                <c:ptCount val="8"/>
                <c:pt idx="0">
                  <c:v>52.083333333333336</c:v>
                </c:pt>
                <c:pt idx="1">
                  <c:v>53.846153846153847</c:v>
                </c:pt>
                <c:pt idx="2">
                  <c:v>79.310344827586206</c:v>
                </c:pt>
                <c:pt idx="3">
                  <c:v>45.238095238095241</c:v>
                </c:pt>
                <c:pt idx="4">
                  <c:v>58.82352941176471</c:v>
                </c:pt>
                <c:pt idx="5">
                  <c:v>63.157894736842103</c:v>
                </c:pt>
                <c:pt idx="6">
                  <c:v>44.444444444444443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A-4ADB-B1CF-04DD855B7B16}"/>
            </c:ext>
          </c:extLst>
        </c:ser>
        <c:ser>
          <c:idx val="2"/>
          <c:order val="2"/>
          <c:tx>
            <c:strRef>
              <c:f>'Data till diagrammen'!$D$26</c:f>
              <c:strCache>
                <c:ptCount val="1"/>
                <c:pt idx="0">
                  <c:v>60+ år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'Data till diagrammen'!$A$27:$A$34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ÅD</c:v>
                </c:pt>
              </c:strCache>
            </c:strRef>
          </c:cat>
          <c:val>
            <c:numRef>
              <c:f>'Data till diagrammen'!$D$27:$D$34</c:f>
              <c:numCache>
                <c:formatCode>0</c:formatCode>
                <c:ptCount val="8"/>
                <c:pt idx="0">
                  <c:v>29.166666666666668</c:v>
                </c:pt>
                <c:pt idx="1">
                  <c:v>10.256410256410255</c:v>
                </c:pt>
                <c:pt idx="2">
                  <c:v>13.793103448275861</c:v>
                </c:pt>
                <c:pt idx="3">
                  <c:v>38.095238095238095</c:v>
                </c:pt>
                <c:pt idx="4">
                  <c:v>17.647058823529413</c:v>
                </c:pt>
                <c:pt idx="5">
                  <c:v>21.052631578947366</c:v>
                </c:pt>
                <c:pt idx="6">
                  <c:v>16.666666666666664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A-4ADB-B1CF-04DD855B7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014633176"/>
        <c:axId val="1"/>
      </c:barChart>
      <c:catAx>
        <c:axId val="101463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1.9608434113199966E-3"/>
              <c:y val="7.541533417537825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014633176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13839179193496"/>
          <c:y val="0.21387116712799978"/>
          <c:w val="0.13986160820806492"/>
          <c:h val="0.4269285963827900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/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sv-FI" sz="1000" b="1"/>
              <a:t>Lagtingskandidater efter politisk gruppering och region 2019</a:t>
            </a:r>
          </a:p>
        </c:rich>
      </c:tx>
      <c:layout>
        <c:manualLayout>
          <c:xMode val="edge"/>
          <c:yMode val="edge"/>
          <c:x val="3.0935808197989174E-3"/>
          <c:y val="4.798597440944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54122922134728E-2"/>
          <c:y val="0.22272801837270342"/>
          <c:w val="0.90193706255468065"/>
          <c:h val="0.58748318569553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till diagrammen'!$A$40</c:f>
              <c:strCache>
                <c:ptCount val="1"/>
                <c:pt idx="0">
                  <c:v>Mariehamn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till diagrammen'!$B$39:$I$39</c15:sqref>
                  </c15:fullRef>
                </c:ext>
              </c:extLst>
              <c:f>'Data till diagrammen'!$B$39:$I$39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ÅD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till diagrammen'!$B$40:$J$40</c15:sqref>
                  </c15:fullRef>
                </c:ext>
              </c:extLst>
              <c:f>'Data till diagrammen'!$B$40:$I$40</c:f>
              <c:numCache>
                <c:formatCode>0</c:formatCode>
                <c:ptCount val="8"/>
                <c:pt idx="0">
                  <c:v>12</c:v>
                </c:pt>
                <c:pt idx="1">
                  <c:v>21</c:v>
                </c:pt>
                <c:pt idx="2">
                  <c:v>14</c:v>
                </c:pt>
                <c:pt idx="3">
                  <c:v>13</c:v>
                </c:pt>
                <c:pt idx="4">
                  <c:v>20</c:v>
                </c:pt>
                <c:pt idx="5">
                  <c:v>9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0-4829-990C-7F990D979C88}"/>
            </c:ext>
          </c:extLst>
        </c:ser>
        <c:ser>
          <c:idx val="1"/>
          <c:order val="1"/>
          <c:tx>
            <c:strRef>
              <c:f>'Data till diagrammen'!$A$41</c:f>
              <c:strCache>
                <c:ptCount val="1"/>
                <c:pt idx="0">
                  <c:v>Landsbygden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till diagrammen'!$B$39:$I$39</c15:sqref>
                  </c15:fullRef>
                </c:ext>
              </c:extLst>
              <c:f>'Data till diagrammen'!$B$39:$I$39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ÅD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till diagrammen'!$B$41:$J$41</c15:sqref>
                  </c15:fullRef>
                </c:ext>
              </c:extLst>
              <c:f>'Data till diagrammen'!$B$41:$I$41</c:f>
              <c:numCache>
                <c:formatCode>General</c:formatCode>
                <c:ptCount val="8"/>
                <c:pt idx="0">
                  <c:v>31</c:v>
                </c:pt>
                <c:pt idx="1">
                  <c:v>13</c:v>
                </c:pt>
                <c:pt idx="2">
                  <c:v>15</c:v>
                </c:pt>
                <c:pt idx="3">
                  <c:v>27</c:v>
                </c:pt>
                <c:pt idx="4">
                  <c:v>13</c:v>
                </c:pt>
                <c:pt idx="5">
                  <c:v>10</c:v>
                </c:pt>
                <c:pt idx="6">
                  <c:v>11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0-4829-990C-7F990D979C88}"/>
            </c:ext>
          </c:extLst>
        </c:ser>
        <c:ser>
          <c:idx val="2"/>
          <c:order val="2"/>
          <c:tx>
            <c:strRef>
              <c:f>'Data till diagrammen'!$A$42</c:f>
              <c:strCache>
                <c:ptCount val="1"/>
                <c:pt idx="0">
                  <c:v>Skärgården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till diagrammen'!$B$39:$I$39</c15:sqref>
                  </c15:fullRef>
                </c:ext>
              </c:extLst>
              <c:f>'Data till diagrammen'!$B$39:$I$39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ÅD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till diagrammen'!$B$42:$J$42</c15:sqref>
                  </c15:fullRef>
                </c:ext>
              </c:extLst>
              <c:f>'Data till diagrammen'!$B$42:$I$42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70-4829-990C-7F990D979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013095728"/>
        <c:axId val="1"/>
      </c:barChart>
      <c:catAx>
        <c:axId val="101309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0.136453822178477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013095728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45409869009993"/>
          <c:y val="0.23578166010498688"/>
          <c:w val="0.52536943322919905"/>
          <c:h val="6.6168799212598425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Lagtingskandidater efter kön och födelseort 2019</a:t>
            </a:r>
          </a:p>
        </c:rich>
      </c:tx>
      <c:layout>
        <c:manualLayout>
          <c:xMode val="edge"/>
          <c:yMode val="edge"/>
          <c:x val="2.6502657317089093E-3"/>
          <c:y val="1.35502517438238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40985048372916E-2"/>
          <c:y val="0.18428312314619208"/>
          <c:w val="0.87462406249350755"/>
          <c:h val="0.57994750656167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Födelseort!$A$6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Födelseort!$C$4:$F$4</c:f>
              <c:strCache>
                <c:ptCount val="4"/>
                <c:pt idx="0">
                  <c:v>Åland</c:v>
                </c:pt>
                <c:pt idx="1">
                  <c:v>Finland</c:v>
                </c:pt>
                <c:pt idx="2">
                  <c:v>Sverige o övr. Norden</c:v>
                </c:pt>
                <c:pt idx="3">
                  <c:v>Utom Norden</c:v>
                </c:pt>
              </c:strCache>
            </c:strRef>
          </c:cat>
          <c:val>
            <c:numRef>
              <c:f>Födelseort!$C$6:$F$6</c:f>
              <c:numCache>
                <c:formatCode>General</c:formatCode>
                <c:ptCount val="4"/>
                <c:pt idx="0">
                  <c:v>41</c:v>
                </c:pt>
                <c:pt idx="1">
                  <c:v>23</c:v>
                </c:pt>
                <c:pt idx="2">
                  <c:v>17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E-4098-A681-8F1E0FBCBB8F}"/>
            </c:ext>
          </c:extLst>
        </c:ser>
        <c:ser>
          <c:idx val="1"/>
          <c:order val="1"/>
          <c:tx>
            <c:strRef>
              <c:f>Födelseort!$A$7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Födelseort!$C$4:$F$4</c:f>
              <c:strCache>
                <c:ptCount val="4"/>
                <c:pt idx="0">
                  <c:v>Åland</c:v>
                </c:pt>
                <c:pt idx="1">
                  <c:v>Finland</c:v>
                </c:pt>
                <c:pt idx="2">
                  <c:v>Sverige o övr. Norden</c:v>
                </c:pt>
                <c:pt idx="3">
                  <c:v>Utom Norden</c:v>
                </c:pt>
              </c:strCache>
            </c:strRef>
          </c:cat>
          <c:val>
            <c:numRef>
              <c:f>Födelseort!$C$7:$F$7</c:f>
              <c:numCache>
                <c:formatCode>General</c:formatCode>
                <c:ptCount val="4"/>
                <c:pt idx="0">
                  <c:v>105</c:v>
                </c:pt>
                <c:pt idx="1">
                  <c:v>27</c:v>
                </c:pt>
                <c:pt idx="2">
                  <c:v>18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E-4098-A681-8F1E0FBCB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05116856"/>
        <c:axId val="1"/>
      </c:barChart>
      <c:catAx>
        <c:axId val="1105116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Födelseort</a:t>
                </a:r>
              </a:p>
            </c:rich>
          </c:tx>
          <c:layout>
            <c:manualLayout>
              <c:xMode val="edge"/>
              <c:yMode val="edge"/>
              <c:x val="0.81553440148339673"/>
              <c:y val="0.8561034345414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SE"/>
                  <a:t>Personer</a:t>
                </a:r>
              </a:p>
            </c:rich>
          </c:tx>
          <c:layout>
            <c:manualLayout>
              <c:xMode val="edge"/>
              <c:yMode val="edge"/>
              <c:x val="4.1733589271490315E-4"/>
              <c:y val="8.738053657689676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105116856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9069612567085825"/>
          <c:y val="0.20227008588906931"/>
          <c:w val="0.23400399576918557"/>
          <c:h val="8.632127209779716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600075</xdr:colOff>
      <xdr:row>43</xdr:row>
      <xdr:rowOff>19050</xdr:rowOff>
    </xdr:to>
    <xdr:graphicFrame macro="">
      <xdr:nvGraphicFramePr>
        <xdr:cNvPr id="1063" name="Chart 1">
          <a:extLst>
            <a:ext uri="{FF2B5EF4-FFF2-40B4-BE49-F238E27FC236}">
              <a16:creationId xmlns:a16="http://schemas.microsoft.com/office/drawing/2014/main" id="{48C39743-D076-4AB3-BBCE-D03013F17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152400</xdr:rowOff>
    </xdr:from>
    <xdr:to>
      <xdr:col>7</xdr:col>
      <xdr:colOff>381000</xdr:colOff>
      <xdr:row>27</xdr:row>
      <xdr:rowOff>76200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05A1452-5944-40A3-B996-4DEE9C484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9</xdr:col>
      <xdr:colOff>323850</xdr:colOff>
      <xdr:row>45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A9308F2-DFFE-4107-8A08-71FE6F002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8</xdr:col>
      <xdr:colOff>266700</xdr:colOff>
      <xdr:row>43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FF0F88-5C51-46D3-AB13-553BECB5F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8</xdr:col>
      <xdr:colOff>152400</xdr:colOff>
      <xdr:row>52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AFA178E-C1C9-42AE-A54C-A72A08410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showGridLines="0" tabSelected="1" workbookViewId="0"/>
  </sheetViews>
  <sheetFormatPr defaultRowHeight="12" x14ac:dyDescent="0.2"/>
  <cols>
    <col min="1" max="1" width="12.5703125" style="1" customWidth="1"/>
    <col min="2" max="4" width="7.140625" style="1" customWidth="1"/>
    <col min="5" max="5" width="2.42578125" style="1" customWidth="1"/>
    <col min="6" max="7" width="9.42578125" style="1" customWidth="1"/>
    <col min="8" max="16384" width="9.140625" style="1"/>
  </cols>
  <sheetData>
    <row r="1" spans="1:7" x14ac:dyDescent="0.2">
      <c r="A1" s="1" t="s">
        <v>3</v>
      </c>
    </row>
    <row r="2" spans="1:7" ht="24.75" customHeight="1" thickBot="1" x14ac:dyDescent="0.3">
      <c r="A2" s="19" t="s">
        <v>66</v>
      </c>
      <c r="B2" s="2"/>
      <c r="C2" s="3"/>
      <c r="D2" s="3"/>
      <c r="E2" s="3"/>
      <c r="F2" s="3"/>
      <c r="G2" s="3"/>
    </row>
    <row r="3" spans="1:7" ht="12" customHeight="1" x14ac:dyDescent="0.2">
      <c r="A3" s="10"/>
      <c r="B3" s="80" t="s">
        <v>4</v>
      </c>
      <c r="C3" s="80"/>
      <c r="D3" s="80"/>
      <c r="E3" s="10"/>
      <c r="F3" s="80" t="s">
        <v>26</v>
      </c>
      <c r="G3" s="80"/>
    </row>
    <row r="4" spans="1:7" ht="12" customHeight="1" x14ac:dyDescent="0.2">
      <c r="A4" s="4" t="s">
        <v>5</v>
      </c>
      <c r="B4" s="5" t="s">
        <v>2</v>
      </c>
      <c r="C4" s="6" t="s">
        <v>0</v>
      </c>
      <c r="D4" s="6" t="s">
        <v>1</v>
      </c>
      <c r="E4" s="6"/>
      <c r="F4" s="6" t="s">
        <v>0</v>
      </c>
      <c r="G4" s="6" t="s">
        <v>1</v>
      </c>
    </row>
    <row r="5" spans="1:7" ht="12" customHeight="1" x14ac:dyDescent="0.2">
      <c r="A5" s="3" t="s">
        <v>6</v>
      </c>
      <c r="B5" s="11">
        <f>IF(SUM(C5,D5)=0,"-",SUM(C5,D5))</f>
        <v>3</v>
      </c>
      <c r="C5" s="11">
        <v>1</v>
      </c>
      <c r="D5" s="11">
        <v>2</v>
      </c>
      <c r="E5" s="11"/>
      <c r="F5" s="12">
        <f>IF(C5="-","-",C5/$B5*100)</f>
        <v>33.333333333333329</v>
      </c>
      <c r="G5" s="12">
        <f>IF(D5="-","-",D5/$B5*100)</f>
        <v>66.666666666666657</v>
      </c>
    </row>
    <row r="6" spans="1:7" ht="12" customHeight="1" x14ac:dyDescent="0.2">
      <c r="A6" s="3" t="s">
        <v>7</v>
      </c>
      <c r="B6" s="11">
        <f t="shared" ref="B6:B19" si="0">IF(SUM(C6,D6)=0,"-",SUM(C6,D6))</f>
        <v>8</v>
      </c>
      <c r="C6" s="11">
        <v>1</v>
      </c>
      <c r="D6" s="11">
        <v>7</v>
      </c>
      <c r="E6" s="11"/>
      <c r="F6" s="12">
        <f t="shared" ref="F6:G25" si="1">IF(C6="-","-",C6/$B6*100)</f>
        <v>12.5</v>
      </c>
      <c r="G6" s="12">
        <f t="shared" si="1"/>
        <v>87.5</v>
      </c>
    </row>
    <row r="7" spans="1:7" ht="12" customHeight="1" x14ac:dyDescent="0.2">
      <c r="A7" s="3" t="s">
        <v>8</v>
      </c>
      <c r="B7" s="11">
        <f t="shared" si="0"/>
        <v>19</v>
      </c>
      <c r="C7" s="11">
        <v>6</v>
      </c>
      <c r="D7" s="11">
        <v>13</v>
      </c>
      <c r="E7" s="11"/>
      <c r="F7" s="12">
        <f t="shared" si="1"/>
        <v>31.578947368421051</v>
      </c>
      <c r="G7" s="12">
        <f t="shared" si="1"/>
        <v>68.421052631578945</v>
      </c>
    </row>
    <row r="8" spans="1:7" ht="12" customHeight="1" x14ac:dyDescent="0.2">
      <c r="A8" s="3" t="s">
        <v>9</v>
      </c>
      <c r="B8" s="11">
        <f t="shared" si="0"/>
        <v>3</v>
      </c>
      <c r="C8" s="13">
        <v>1</v>
      </c>
      <c r="D8" s="11">
        <v>2</v>
      </c>
      <c r="E8" s="11"/>
      <c r="F8" s="12">
        <f t="shared" si="1"/>
        <v>33.333333333333329</v>
      </c>
      <c r="G8" s="12">
        <f t="shared" si="1"/>
        <v>66.666666666666657</v>
      </c>
    </row>
    <row r="9" spans="1:7" ht="12" customHeight="1" x14ac:dyDescent="0.2">
      <c r="A9" s="3" t="s">
        <v>10</v>
      </c>
      <c r="B9" s="11">
        <f t="shared" si="0"/>
        <v>3</v>
      </c>
      <c r="C9" s="11">
        <v>1</v>
      </c>
      <c r="D9" s="11">
        <v>2</v>
      </c>
      <c r="E9" s="11"/>
      <c r="F9" s="12">
        <f t="shared" si="1"/>
        <v>33.333333333333329</v>
      </c>
      <c r="G9" s="12">
        <f t="shared" si="1"/>
        <v>66.666666666666657</v>
      </c>
    </row>
    <row r="10" spans="1:7" ht="17.25" customHeight="1" x14ac:dyDescent="0.2">
      <c r="A10" s="3" t="s">
        <v>11</v>
      </c>
      <c r="B10" s="11">
        <f t="shared" si="0"/>
        <v>11</v>
      </c>
      <c r="C10" s="11">
        <v>4</v>
      </c>
      <c r="D10" s="11">
        <v>7</v>
      </c>
      <c r="E10" s="11"/>
      <c r="F10" s="12">
        <f t="shared" si="1"/>
        <v>36.363636363636367</v>
      </c>
      <c r="G10" s="12">
        <f t="shared" si="1"/>
        <v>63.636363636363633</v>
      </c>
    </row>
    <row r="11" spans="1:7" ht="12" customHeight="1" x14ac:dyDescent="0.2">
      <c r="A11" s="3" t="s">
        <v>12</v>
      </c>
      <c r="B11" s="11">
        <f t="shared" si="0"/>
        <v>38</v>
      </c>
      <c r="C11" s="11">
        <v>10</v>
      </c>
      <c r="D11" s="11">
        <v>28</v>
      </c>
      <c r="E11" s="11"/>
      <c r="F11" s="12">
        <f t="shared" si="1"/>
        <v>26.315789473684209</v>
      </c>
      <c r="G11" s="12">
        <f t="shared" si="1"/>
        <v>73.68421052631578</v>
      </c>
    </row>
    <row r="12" spans="1:7" ht="12" customHeight="1" x14ac:dyDescent="0.2">
      <c r="A12" s="3" t="s">
        <v>13</v>
      </c>
      <c r="B12" s="11">
        <f t="shared" si="0"/>
        <v>5</v>
      </c>
      <c r="C12" s="11">
        <v>3</v>
      </c>
      <c r="D12" s="11">
        <v>2</v>
      </c>
      <c r="E12" s="11"/>
      <c r="F12" s="12">
        <f t="shared" si="1"/>
        <v>60</v>
      </c>
      <c r="G12" s="12">
        <f t="shared" si="1"/>
        <v>40</v>
      </c>
    </row>
    <row r="13" spans="1:7" ht="12" customHeight="1" x14ac:dyDescent="0.2">
      <c r="A13" s="3" t="s">
        <v>14</v>
      </c>
      <c r="B13" s="11">
        <f t="shared" si="0"/>
        <v>2</v>
      </c>
      <c r="C13" s="13" t="s">
        <v>56</v>
      </c>
      <c r="D13" s="13">
        <v>2</v>
      </c>
      <c r="E13" s="11"/>
      <c r="F13" s="12" t="str">
        <f t="shared" si="1"/>
        <v>-</v>
      </c>
      <c r="G13" s="12">
        <f t="shared" si="1"/>
        <v>100</v>
      </c>
    </row>
    <row r="14" spans="1:7" ht="12" customHeight="1" x14ac:dyDescent="0.2">
      <c r="A14" s="3" t="s">
        <v>15</v>
      </c>
      <c r="B14" s="11">
        <f t="shared" si="0"/>
        <v>17</v>
      </c>
      <c r="C14" s="11">
        <v>7</v>
      </c>
      <c r="D14" s="11">
        <v>10</v>
      </c>
      <c r="E14" s="11"/>
      <c r="F14" s="12">
        <f t="shared" si="1"/>
        <v>41.17647058823529</v>
      </c>
      <c r="G14" s="12">
        <f t="shared" si="1"/>
        <v>58.82352941176471</v>
      </c>
    </row>
    <row r="15" spans="1:7" ht="17.25" customHeight="1" x14ac:dyDescent="0.2">
      <c r="A15" s="3" t="s">
        <v>16</v>
      </c>
      <c r="B15" s="11">
        <f t="shared" si="0"/>
        <v>3</v>
      </c>
      <c r="C15" s="11">
        <v>1</v>
      </c>
      <c r="D15" s="13">
        <v>2</v>
      </c>
      <c r="E15" s="11"/>
      <c r="F15" s="12">
        <f t="shared" si="1"/>
        <v>33.333333333333329</v>
      </c>
      <c r="G15" s="12">
        <f t="shared" si="1"/>
        <v>66.666666666666657</v>
      </c>
    </row>
    <row r="16" spans="1:7" ht="12" customHeight="1" x14ac:dyDescent="0.2">
      <c r="A16" s="3" t="s">
        <v>17</v>
      </c>
      <c r="B16" s="11">
        <f t="shared" si="0"/>
        <v>17</v>
      </c>
      <c r="C16" s="11">
        <v>4</v>
      </c>
      <c r="D16" s="11">
        <v>13</v>
      </c>
      <c r="E16" s="11"/>
      <c r="F16" s="12">
        <f t="shared" si="1"/>
        <v>23.52941176470588</v>
      </c>
      <c r="G16" s="12">
        <f t="shared" si="1"/>
        <v>76.470588235294116</v>
      </c>
    </row>
    <row r="17" spans="1:8" ht="12" customHeight="1" x14ac:dyDescent="0.2">
      <c r="A17" s="3" t="s">
        <v>18</v>
      </c>
      <c r="B17" s="11">
        <f t="shared" si="0"/>
        <v>2</v>
      </c>
      <c r="C17" s="13">
        <v>1</v>
      </c>
      <c r="D17" s="13">
        <v>1</v>
      </c>
      <c r="E17" s="11"/>
      <c r="F17" s="12">
        <f t="shared" si="1"/>
        <v>50</v>
      </c>
      <c r="G17" s="12">
        <f t="shared" si="1"/>
        <v>50</v>
      </c>
    </row>
    <row r="18" spans="1:8" ht="12" customHeight="1" x14ac:dyDescent="0.2">
      <c r="A18" s="3" t="s">
        <v>19</v>
      </c>
      <c r="B18" s="11">
        <f t="shared" si="0"/>
        <v>9</v>
      </c>
      <c r="C18" s="11">
        <v>6</v>
      </c>
      <c r="D18" s="11">
        <v>3</v>
      </c>
      <c r="E18" s="11"/>
      <c r="F18" s="12">
        <f t="shared" si="1"/>
        <v>66.666666666666657</v>
      </c>
      <c r="G18" s="12">
        <f t="shared" si="1"/>
        <v>33.333333333333329</v>
      </c>
    </row>
    <row r="19" spans="1:8" ht="12" customHeight="1" x14ac:dyDescent="0.2">
      <c r="A19" s="3" t="s">
        <v>20</v>
      </c>
      <c r="B19" s="11">
        <f t="shared" si="0"/>
        <v>1</v>
      </c>
      <c r="C19" s="13" t="s">
        <v>56</v>
      </c>
      <c r="D19" s="11">
        <v>1</v>
      </c>
      <c r="E19" s="11"/>
      <c r="F19" s="12" t="str">
        <f t="shared" si="1"/>
        <v>-</v>
      </c>
      <c r="G19" s="12">
        <f t="shared" si="1"/>
        <v>100</v>
      </c>
    </row>
    <row r="20" spans="1:8" ht="17.25" customHeight="1" x14ac:dyDescent="0.2">
      <c r="A20" s="3" t="s">
        <v>21</v>
      </c>
      <c r="B20" s="11">
        <f>SUM(C20:D20)</f>
        <v>98</v>
      </c>
      <c r="C20" s="11">
        <v>39</v>
      </c>
      <c r="D20" s="11">
        <v>59</v>
      </c>
      <c r="E20" s="11"/>
      <c r="F20" s="12">
        <f t="shared" si="1"/>
        <v>39.795918367346935</v>
      </c>
      <c r="G20" s="12">
        <f t="shared" si="1"/>
        <v>60.204081632653065</v>
      </c>
    </row>
    <row r="21" spans="1:8" ht="17.25" customHeight="1" x14ac:dyDescent="0.2">
      <c r="A21" s="3" t="s">
        <v>22</v>
      </c>
      <c r="B21" s="11">
        <f>SUM(B22:B23)</f>
        <v>141</v>
      </c>
      <c r="C21" s="11">
        <f>SUM(C22:C23)</f>
        <v>46</v>
      </c>
      <c r="D21" s="11">
        <f>SUM(D22:D23)</f>
        <v>95</v>
      </c>
      <c r="E21" s="11"/>
      <c r="F21" s="12">
        <f t="shared" si="1"/>
        <v>32.62411347517731</v>
      </c>
      <c r="G21" s="12">
        <f t="shared" si="1"/>
        <v>67.37588652482269</v>
      </c>
    </row>
    <row r="22" spans="1:8" ht="12" customHeight="1" x14ac:dyDescent="0.2">
      <c r="A22" s="3" t="s">
        <v>23</v>
      </c>
      <c r="B22" s="11">
        <f>SUM(B6:B7,B9:B11,B14:B16,B18)</f>
        <v>125</v>
      </c>
      <c r="C22" s="11">
        <f>SUM(C6:C7,C9:C11,C14:C16,C18)</f>
        <v>40</v>
      </c>
      <c r="D22" s="11">
        <f>SUM(D6:D7,D9:D11,D14:D16,D18)</f>
        <v>85</v>
      </c>
      <c r="E22" s="11"/>
      <c r="F22" s="12">
        <f t="shared" si="1"/>
        <v>32</v>
      </c>
      <c r="G22" s="12">
        <f t="shared" si="1"/>
        <v>68</v>
      </c>
    </row>
    <row r="23" spans="1:8" ht="12" customHeight="1" x14ac:dyDescent="0.2">
      <c r="A23" s="3" t="s">
        <v>24</v>
      </c>
      <c r="B23" s="11">
        <f>SUM(B5,B8,B12:B13,B17,B19)</f>
        <v>16</v>
      </c>
      <c r="C23" s="11">
        <f>SUM(C5,C8,C12:C13,C17,C19)</f>
        <v>6</v>
      </c>
      <c r="D23" s="11">
        <f>SUM(D5,D8,D12:D13,D17,D19)</f>
        <v>10</v>
      </c>
      <c r="E23" s="11"/>
      <c r="F23" s="12">
        <f t="shared" si="1"/>
        <v>37.5</v>
      </c>
      <c r="G23" s="12">
        <f t="shared" si="1"/>
        <v>62.5</v>
      </c>
      <c r="H23" s="9"/>
    </row>
    <row r="24" spans="1:8" ht="12" hidden="1" customHeight="1" x14ac:dyDescent="0.2">
      <c r="A24" s="3"/>
      <c r="B24" s="11" t="str">
        <f t="shared" ref="B24" si="2">IF(SUM(C24,D24)=0,"-",SUM(C24,D24))</f>
        <v>-</v>
      </c>
      <c r="C24" s="13" t="s">
        <v>56</v>
      </c>
      <c r="D24" s="13" t="s">
        <v>56</v>
      </c>
      <c r="E24" s="11"/>
      <c r="F24" s="12" t="str">
        <f t="shared" ref="F24" si="3">IF(C24="-","-",C24/$B24*100)</f>
        <v>-</v>
      </c>
      <c r="G24" s="12" t="str">
        <f t="shared" ref="G24" si="4">IF(D24="-","-",D24/$B24*100)</f>
        <v>-</v>
      </c>
    </row>
    <row r="25" spans="1:8" ht="17.25" customHeight="1" thickBot="1" x14ac:dyDescent="0.25">
      <c r="A25" s="14" t="s">
        <v>2</v>
      </c>
      <c r="B25" s="15">
        <f>SUM(B20,B21,B24)</f>
        <v>239</v>
      </c>
      <c r="C25" s="15">
        <f>SUM(C20,C21,C24)</f>
        <v>85</v>
      </c>
      <c r="D25" s="15">
        <f>SUM(D20,D21,D24)</f>
        <v>154</v>
      </c>
      <c r="E25" s="15"/>
      <c r="F25" s="16">
        <f t="shared" si="1"/>
        <v>35.564853556485353</v>
      </c>
      <c r="G25" s="16">
        <f t="shared" si="1"/>
        <v>64.43514644351464</v>
      </c>
    </row>
    <row r="26" spans="1:8" ht="12" customHeight="1" x14ac:dyDescent="0.2">
      <c r="A26" s="7" t="s">
        <v>25</v>
      </c>
      <c r="B26" s="8"/>
      <c r="C26" s="8"/>
      <c r="D26" s="8"/>
      <c r="E26" s="9"/>
    </row>
    <row r="27" spans="1:8" ht="10.5" customHeight="1" x14ac:dyDescent="0.2">
      <c r="A27" s="38" t="s">
        <v>75</v>
      </c>
    </row>
  </sheetData>
  <mergeCells count="2">
    <mergeCell ref="B3:D3"/>
    <mergeCell ref="F3:G3"/>
  </mergeCells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C2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topLeftCell="A3" workbookViewId="0">
      <selection activeCell="P26" sqref="P26"/>
    </sheetView>
  </sheetViews>
  <sheetFormatPr defaultRowHeight="12.75" x14ac:dyDescent="0.2"/>
  <sheetData>
    <row r="1" spans="1:6" x14ac:dyDescent="0.2">
      <c r="A1" s="63" t="s">
        <v>64</v>
      </c>
    </row>
    <row r="3" spans="1:6" x14ac:dyDescent="0.2">
      <c r="B3" s="6" t="s">
        <v>0</v>
      </c>
      <c r="C3" s="6" t="s">
        <v>1</v>
      </c>
    </row>
    <row r="4" spans="1:6" x14ac:dyDescent="0.2">
      <c r="A4" s="3" t="s">
        <v>21</v>
      </c>
      <c r="B4" s="17">
        <f>'Kön, kommun'!C20</f>
        <v>39</v>
      </c>
      <c r="C4" s="17">
        <f>'Kön, kommun'!D20</f>
        <v>59</v>
      </c>
    </row>
    <row r="5" spans="1:6" x14ac:dyDescent="0.2">
      <c r="A5" s="3" t="s">
        <v>27</v>
      </c>
      <c r="B5" s="17">
        <f>'Kön, kommun'!C22</f>
        <v>40</v>
      </c>
      <c r="C5" s="17">
        <f>'Kön, kommun'!D22</f>
        <v>85</v>
      </c>
    </row>
    <row r="6" spans="1:6" x14ac:dyDescent="0.2">
      <c r="A6" s="3" t="s">
        <v>28</v>
      </c>
      <c r="B6" s="17">
        <f>'Kön, kommun'!C23</f>
        <v>6</v>
      </c>
      <c r="C6" s="17">
        <f>'Kön, kommun'!D23</f>
        <v>10</v>
      </c>
    </row>
    <row r="8" spans="1:6" x14ac:dyDescent="0.2">
      <c r="B8">
        <f>SUM(B4:B7)</f>
        <v>85</v>
      </c>
      <c r="C8">
        <f>SUM(C4:C7)</f>
        <v>154</v>
      </c>
      <c r="D8">
        <f>SUM(B8:C8)</f>
        <v>239</v>
      </c>
    </row>
    <row r="11" spans="1:6" x14ac:dyDescent="0.2">
      <c r="A11" t="s">
        <v>49</v>
      </c>
    </row>
    <row r="13" spans="1:6" x14ac:dyDescent="0.2">
      <c r="B13" s="44" t="s">
        <v>50</v>
      </c>
      <c r="C13" t="s">
        <v>51</v>
      </c>
      <c r="D13" t="s">
        <v>52</v>
      </c>
    </row>
    <row r="14" spans="1:6" x14ac:dyDescent="0.2">
      <c r="A14" s="26" t="s">
        <v>42</v>
      </c>
      <c r="B14" s="49">
        <f>SUM('Ålder, politisk gruppering'!D7:E7)</f>
        <v>9</v>
      </c>
      <c r="C14">
        <f>SUM('Ålder, politisk gruppering'!F7:G7)</f>
        <v>25</v>
      </c>
      <c r="D14">
        <f>SUM('Ålder, politisk gruppering'!H7)</f>
        <v>14</v>
      </c>
      <c r="F14" s="49">
        <f>SUM(B14:E14)</f>
        <v>48</v>
      </c>
    </row>
    <row r="15" spans="1:6" x14ac:dyDescent="0.2">
      <c r="A15" s="26" t="s">
        <v>43</v>
      </c>
      <c r="B15" s="49">
        <f>SUM('Ålder, politisk gruppering'!D8:E8)</f>
        <v>14</v>
      </c>
      <c r="C15">
        <f>SUM('Ålder, politisk gruppering'!F8:G8)</f>
        <v>21</v>
      </c>
      <c r="D15">
        <f>SUM('Ålder, politisk gruppering'!H8)</f>
        <v>4</v>
      </c>
      <c r="F15" s="49">
        <f t="shared" ref="F15:F22" si="0">SUM(B15:E15)</f>
        <v>39</v>
      </c>
    </row>
    <row r="16" spans="1:6" x14ac:dyDescent="0.2">
      <c r="A16" s="26" t="s">
        <v>44</v>
      </c>
      <c r="B16" s="49">
        <f>SUM('Ålder, politisk gruppering'!D9:E9)</f>
        <v>2</v>
      </c>
      <c r="C16">
        <f>SUM('Ålder, politisk gruppering'!F9:G9)</f>
        <v>23</v>
      </c>
      <c r="D16">
        <f>SUM('Ålder, politisk gruppering'!H9)</f>
        <v>4</v>
      </c>
      <c r="F16" s="49">
        <f t="shared" si="0"/>
        <v>29</v>
      </c>
    </row>
    <row r="17" spans="1:6" x14ac:dyDescent="0.2">
      <c r="A17" s="26" t="s">
        <v>45</v>
      </c>
      <c r="B17" s="49">
        <f>SUM('Ålder, politisk gruppering'!D10:E10)</f>
        <v>7</v>
      </c>
      <c r="C17">
        <f>SUM('Ålder, politisk gruppering'!F10:G10)</f>
        <v>19</v>
      </c>
      <c r="D17">
        <f>SUM('Ålder, politisk gruppering'!H10)</f>
        <v>16</v>
      </c>
      <c r="F17" s="49">
        <f t="shared" si="0"/>
        <v>42</v>
      </c>
    </row>
    <row r="18" spans="1:6" x14ac:dyDescent="0.2">
      <c r="A18" s="26" t="s">
        <v>46</v>
      </c>
      <c r="B18" s="49">
        <f>SUM('Ålder, politisk gruppering'!D11:E11)</f>
        <v>8</v>
      </c>
      <c r="C18">
        <f>SUM('Ålder, politisk gruppering'!F11:G11)</f>
        <v>20</v>
      </c>
      <c r="D18">
        <f>SUM('Ålder, politisk gruppering'!H11)</f>
        <v>6</v>
      </c>
      <c r="F18" s="49">
        <f t="shared" si="0"/>
        <v>34</v>
      </c>
    </row>
    <row r="19" spans="1:6" x14ac:dyDescent="0.2">
      <c r="A19" s="26" t="s">
        <v>47</v>
      </c>
      <c r="B19" s="49">
        <f>SUM('Ålder, politisk gruppering'!D12:E12)</f>
        <v>3</v>
      </c>
      <c r="C19">
        <f>SUM('Ålder, politisk gruppering'!F12:G12)</f>
        <v>12</v>
      </c>
      <c r="D19">
        <f>SUM('Ålder, politisk gruppering'!H12)</f>
        <v>4</v>
      </c>
      <c r="F19" s="49">
        <f t="shared" si="0"/>
        <v>19</v>
      </c>
    </row>
    <row r="20" spans="1:6" x14ac:dyDescent="0.2">
      <c r="A20" s="61" t="s">
        <v>54</v>
      </c>
      <c r="B20" s="49">
        <f>SUM('Ålder, politisk gruppering'!D13:E13)</f>
        <v>7</v>
      </c>
      <c r="C20">
        <f>SUM('Ålder, politisk gruppering'!F13:G13)</f>
        <v>8</v>
      </c>
      <c r="D20">
        <f>SUM('Ålder, politisk gruppering'!H13)</f>
        <v>3</v>
      </c>
      <c r="F20" s="49">
        <f t="shared" si="0"/>
        <v>18</v>
      </c>
    </row>
    <row r="21" spans="1:6" ht="13.5" thickBot="1" x14ac:dyDescent="0.25">
      <c r="A21" s="33" t="s">
        <v>55</v>
      </c>
      <c r="B21" s="49">
        <f>SUM('Ålder, politisk gruppering'!D14:E14)</f>
        <v>2</v>
      </c>
      <c r="C21">
        <f>SUM('Ålder, politisk gruppering'!F14:G14)</f>
        <v>6</v>
      </c>
      <c r="D21">
        <f>SUM('Ålder, politisk gruppering'!H14)</f>
        <v>2</v>
      </c>
      <c r="F21" s="49">
        <f t="shared" si="0"/>
        <v>10</v>
      </c>
    </row>
    <row r="22" spans="1:6" x14ac:dyDescent="0.2">
      <c r="A22" s="47" t="s">
        <v>53</v>
      </c>
      <c r="B22" s="49">
        <f>SUM('Ålder, politisk gruppering'!D15:E15)</f>
        <v>0</v>
      </c>
      <c r="C22">
        <f>SUM('Ålder, politisk gruppering'!F15:G15)</f>
        <v>0</v>
      </c>
      <c r="D22">
        <f>SUM('Ålder, politisk gruppering'!H15)</f>
        <v>0</v>
      </c>
      <c r="F22" s="49">
        <f t="shared" si="0"/>
        <v>0</v>
      </c>
    </row>
    <row r="23" spans="1:6" x14ac:dyDescent="0.2">
      <c r="F23" s="49">
        <f>SUM(F14:F22)</f>
        <v>239</v>
      </c>
    </row>
    <row r="24" spans="1:6" x14ac:dyDescent="0.2">
      <c r="A24" s="64" t="s">
        <v>69</v>
      </c>
      <c r="B24" s="45"/>
      <c r="C24" s="45"/>
      <c r="D24" s="45"/>
      <c r="E24" s="45"/>
      <c r="F24" s="45"/>
    </row>
    <row r="25" spans="1:6" x14ac:dyDescent="0.2">
      <c r="A25" s="45"/>
      <c r="B25" s="45"/>
      <c r="C25" s="45"/>
      <c r="D25" s="45"/>
      <c r="E25" s="45"/>
      <c r="F25" s="45"/>
    </row>
    <row r="26" spans="1:6" x14ac:dyDescent="0.2">
      <c r="A26" s="45"/>
      <c r="B26" s="46" t="s">
        <v>50</v>
      </c>
      <c r="C26" s="45" t="s">
        <v>51</v>
      </c>
      <c r="D26" s="45" t="s">
        <v>52</v>
      </c>
      <c r="E26" s="45"/>
      <c r="F26" s="45"/>
    </row>
    <row r="27" spans="1:6" x14ac:dyDescent="0.2">
      <c r="A27" s="47" t="s">
        <v>42</v>
      </c>
      <c r="B27" s="48">
        <f>B14/$F14*100</f>
        <v>18.75</v>
      </c>
      <c r="C27" s="48">
        <f t="shared" ref="C27:D27" si="1">C14/$F14*100</f>
        <v>52.083333333333336</v>
      </c>
      <c r="D27" s="48">
        <f t="shared" si="1"/>
        <v>29.166666666666668</v>
      </c>
      <c r="E27" s="45"/>
      <c r="F27" s="49">
        <f t="shared" ref="F27:F33" si="2">SUM(B27:E27)</f>
        <v>100.00000000000001</v>
      </c>
    </row>
    <row r="28" spans="1:6" x14ac:dyDescent="0.2">
      <c r="A28" s="47" t="s">
        <v>43</v>
      </c>
      <c r="B28" s="48">
        <f t="shared" ref="B28:D28" si="3">B15/$F15*100</f>
        <v>35.897435897435898</v>
      </c>
      <c r="C28" s="48">
        <f t="shared" si="3"/>
        <v>53.846153846153847</v>
      </c>
      <c r="D28" s="48">
        <f t="shared" si="3"/>
        <v>10.256410256410255</v>
      </c>
      <c r="E28" s="45"/>
      <c r="F28" s="49">
        <f t="shared" si="2"/>
        <v>100</v>
      </c>
    </row>
    <row r="29" spans="1:6" x14ac:dyDescent="0.2">
      <c r="A29" s="47" t="s">
        <v>44</v>
      </c>
      <c r="B29" s="48">
        <f t="shared" ref="B29:D29" si="4">B16/$F16*100</f>
        <v>6.8965517241379306</v>
      </c>
      <c r="C29" s="48">
        <f t="shared" si="4"/>
        <v>79.310344827586206</v>
      </c>
      <c r="D29" s="48">
        <f t="shared" si="4"/>
        <v>13.793103448275861</v>
      </c>
      <c r="E29" s="45"/>
      <c r="F29" s="49">
        <f t="shared" si="2"/>
        <v>100</v>
      </c>
    </row>
    <row r="30" spans="1:6" x14ac:dyDescent="0.2">
      <c r="A30" s="47" t="s">
        <v>45</v>
      </c>
      <c r="B30" s="48">
        <f t="shared" ref="B30:D30" si="5">B17/$F17*100</f>
        <v>16.666666666666664</v>
      </c>
      <c r="C30" s="48">
        <f t="shared" si="5"/>
        <v>45.238095238095241</v>
      </c>
      <c r="D30" s="48">
        <f t="shared" si="5"/>
        <v>38.095238095238095</v>
      </c>
      <c r="E30" s="45"/>
      <c r="F30" s="49">
        <f t="shared" si="2"/>
        <v>100</v>
      </c>
    </row>
    <row r="31" spans="1:6" x14ac:dyDescent="0.2">
      <c r="A31" s="47" t="s">
        <v>46</v>
      </c>
      <c r="B31" s="48">
        <f t="shared" ref="B31:D31" si="6">B18/$F18*100</f>
        <v>23.52941176470588</v>
      </c>
      <c r="C31" s="48">
        <f t="shared" si="6"/>
        <v>58.82352941176471</v>
      </c>
      <c r="D31" s="48">
        <f t="shared" si="6"/>
        <v>17.647058823529413</v>
      </c>
      <c r="E31" s="45"/>
      <c r="F31" s="49">
        <f t="shared" si="2"/>
        <v>100</v>
      </c>
    </row>
    <row r="32" spans="1:6" x14ac:dyDescent="0.2">
      <c r="A32" s="47" t="s">
        <v>47</v>
      </c>
      <c r="B32" s="48">
        <f t="shared" ref="B32:D32" si="7">B19/$F19*100</f>
        <v>15.789473684210526</v>
      </c>
      <c r="C32" s="48">
        <f t="shared" si="7"/>
        <v>63.157894736842103</v>
      </c>
      <c r="D32" s="48">
        <f t="shared" si="7"/>
        <v>21.052631578947366</v>
      </c>
      <c r="E32" s="45"/>
      <c r="F32" s="49">
        <f t="shared" si="2"/>
        <v>100</v>
      </c>
    </row>
    <row r="33" spans="1:11" x14ac:dyDescent="0.2">
      <c r="A33" s="61" t="s">
        <v>54</v>
      </c>
      <c r="B33" s="48">
        <f t="shared" ref="B33:D33" si="8">B20/$F20*100</f>
        <v>38.888888888888893</v>
      </c>
      <c r="C33" s="48">
        <f t="shared" si="8"/>
        <v>44.444444444444443</v>
      </c>
      <c r="D33" s="48">
        <f t="shared" si="8"/>
        <v>16.666666666666664</v>
      </c>
      <c r="E33" s="45"/>
      <c r="F33" s="49">
        <f t="shared" si="2"/>
        <v>100</v>
      </c>
    </row>
    <row r="34" spans="1:11" ht="13.5" thickBot="1" x14ac:dyDescent="0.25">
      <c r="A34" s="33" t="s">
        <v>55</v>
      </c>
      <c r="B34" s="48">
        <f t="shared" ref="B34:D34" si="9">B21/$F21*100</f>
        <v>20</v>
      </c>
      <c r="C34" s="48">
        <f t="shared" si="9"/>
        <v>60</v>
      </c>
      <c r="D34" s="48">
        <f t="shared" si="9"/>
        <v>20</v>
      </c>
      <c r="E34" s="45"/>
      <c r="F34" s="49">
        <f t="shared" ref="F34" si="10">SUM(B34:E34)</f>
        <v>100</v>
      </c>
    </row>
    <row r="35" spans="1:11" x14ac:dyDescent="0.2">
      <c r="A35" s="47" t="s">
        <v>53</v>
      </c>
      <c r="B35" s="48"/>
      <c r="C35" s="48"/>
      <c r="D35" s="48"/>
      <c r="E35" s="45"/>
      <c r="F35" s="49"/>
    </row>
    <row r="37" spans="1:11" x14ac:dyDescent="0.2">
      <c r="A37" s="64" t="s">
        <v>71</v>
      </c>
    </row>
    <row r="39" spans="1:11" x14ac:dyDescent="0.2">
      <c r="B39" t="s">
        <v>42</v>
      </c>
      <c r="C39" t="s">
        <v>43</v>
      </c>
      <c r="D39" t="s">
        <v>44</v>
      </c>
      <c r="E39" t="s">
        <v>45</v>
      </c>
      <c r="F39" t="s">
        <v>46</v>
      </c>
      <c r="G39" t="s">
        <v>47</v>
      </c>
      <c r="H39" t="s">
        <v>54</v>
      </c>
      <c r="I39" t="s">
        <v>55</v>
      </c>
    </row>
    <row r="40" spans="1:11" x14ac:dyDescent="0.2">
      <c r="A40" t="s">
        <v>21</v>
      </c>
      <c r="B40" s="49">
        <f>'Kommun, politisk gruppering'!C19</f>
        <v>12</v>
      </c>
      <c r="C40" s="49">
        <f>'Kommun, politisk gruppering'!D19</f>
        <v>21</v>
      </c>
      <c r="D40" s="49">
        <f>'Kommun, politisk gruppering'!E19</f>
        <v>14</v>
      </c>
      <c r="E40" s="49">
        <f>'Kommun, politisk gruppering'!F19</f>
        <v>13</v>
      </c>
      <c r="F40" s="49">
        <f>'Kommun, politisk gruppering'!G19</f>
        <v>20</v>
      </c>
      <c r="G40" s="49">
        <f>'Kommun, politisk gruppering'!H19</f>
        <v>9</v>
      </c>
      <c r="H40" s="49">
        <f>'Kommun, politisk gruppering'!I19</f>
        <v>6</v>
      </c>
      <c r="I40" s="49">
        <f>'Kommun, politisk gruppering'!J19</f>
        <v>3</v>
      </c>
    </row>
    <row r="41" spans="1:11" x14ac:dyDescent="0.2">
      <c r="A41" t="s">
        <v>27</v>
      </c>
      <c r="B41">
        <f>'Kommun, politisk gruppering'!C21</f>
        <v>31</v>
      </c>
      <c r="C41">
        <f>'Kommun, politisk gruppering'!D21</f>
        <v>13</v>
      </c>
      <c r="D41">
        <f>'Kommun, politisk gruppering'!E21</f>
        <v>15</v>
      </c>
      <c r="E41">
        <f>'Kommun, politisk gruppering'!F21</f>
        <v>27</v>
      </c>
      <c r="F41">
        <f>'Kommun, politisk gruppering'!G21</f>
        <v>13</v>
      </c>
      <c r="G41">
        <f>'Kommun, politisk gruppering'!H21</f>
        <v>10</v>
      </c>
      <c r="H41">
        <f>'Kommun, politisk gruppering'!I21</f>
        <v>11</v>
      </c>
      <c r="I41">
        <f>'Kommun, politisk gruppering'!J21</f>
        <v>5</v>
      </c>
    </row>
    <row r="42" spans="1:11" x14ac:dyDescent="0.2">
      <c r="A42" t="s">
        <v>28</v>
      </c>
      <c r="B42">
        <f>'Kommun, politisk gruppering'!C22</f>
        <v>5</v>
      </c>
      <c r="C42">
        <f>'Kommun, politisk gruppering'!D22</f>
        <v>5</v>
      </c>
      <c r="D42" t="str">
        <f>'Kommun, politisk gruppering'!E22</f>
        <v>-</v>
      </c>
      <c r="E42">
        <f>'Kommun, politisk gruppering'!F22</f>
        <v>2</v>
      </c>
      <c r="F42">
        <f>'Kommun, politisk gruppering'!G22</f>
        <v>1</v>
      </c>
      <c r="G42" t="str">
        <f>'Kommun, politisk gruppering'!H22</f>
        <v>-</v>
      </c>
      <c r="H42">
        <f>'Kommun, politisk gruppering'!I22</f>
        <v>1</v>
      </c>
      <c r="I42">
        <f>'Kommun, politisk gruppering'!J22</f>
        <v>2</v>
      </c>
    </row>
    <row r="44" spans="1:11" x14ac:dyDescent="0.2">
      <c r="A44" t="s">
        <v>65</v>
      </c>
      <c r="K44" s="49">
        <f>SUM(B40:I42)</f>
        <v>239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showGridLines="0" workbookViewId="0"/>
  </sheetViews>
  <sheetFormatPr defaultRowHeight="12.75" x14ac:dyDescent="0.2"/>
  <cols>
    <col min="2" max="8" width="6.5703125" customWidth="1"/>
    <col min="9" max="9" width="2.28515625" customWidth="1"/>
  </cols>
  <sheetData>
    <row r="1" spans="1:10" x14ac:dyDescent="0.2">
      <c r="A1" s="1" t="s">
        <v>3</v>
      </c>
    </row>
    <row r="3" spans="1:10" ht="15.75" thickBot="1" x14ac:dyDescent="0.3">
      <c r="A3" s="19" t="s">
        <v>67</v>
      </c>
      <c r="B3" s="20"/>
      <c r="C3" s="1"/>
      <c r="D3" s="1"/>
      <c r="E3" s="1"/>
      <c r="F3" s="1"/>
      <c r="G3" s="1"/>
      <c r="H3" s="1"/>
      <c r="I3" s="1"/>
      <c r="J3" s="1"/>
    </row>
    <row r="4" spans="1:10" x14ac:dyDescent="0.2">
      <c r="A4" s="10" t="s">
        <v>29</v>
      </c>
      <c r="B4" s="80" t="s">
        <v>30</v>
      </c>
      <c r="C4" s="80"/>
      <c r="D4" s="80"/>
      <c r="E4" s="80"/>
      <c r="F4" s="80"/>
      <c r="G4" s="80"/>
      <c r="H4" s="80"/>
      <c r="I4" s="21"/>
      <c r="J4" s="18" t="s">
        <v>31</v>
      </c>
    </row>
    <row r="5" spans="1:10" x14ac:dyDescent="0.2">
      <c r="A5" s="4"/>
      <c r="B5" s="6" t="s">
        <v>2</v>
      </c>
      <c r="C5" s="6" t="s">
        <v>32</v>
      </c>
      <c r="D5" s="6" t="s">
        <v>33</v>
      </c>
      <c r="E5" s="6" t="s">
        <v>34</v>
      </c>
      <c r="F5" s="6" t="s">
        <v>35</v>
      </c>
      <c r="G5" s="6" t="s">
        <v>36</v>
      </c>
      <c r="H5" s="6" t="s">
        <v>37</v>
      </c>
      <c r="I5" s="4"/>
      <c r="J5" s="4"/>
    </row>
    <row r="6" spans="1:10" x14ac:dyDescent="0.2">
      <c r="A6" s="22" t="s">
        <v>4</v>
      </c>
      <c r="B6" s="24">
        <f>SUM(B7:B8)</f>
        <v>239</v>
      </c>
      <c r="C6" s="24">
        <f t="shared" ref="C6:H6" si="0">SUM(C7:C8)</f>
        <v>12</v>
      </c>
      <c r="D6" s="24">
        <f t="shared" si="0"/>
        <v>40</v>
      </c>
      <c r="E6" s="24">
        <f t="shared" si="0"/>
        <v>62</v>
      </c>
      <c r="F6" s="24">
        <f t="shared" si="0"/>
        <v>72</v>
      </c>
      <c r="G6" s="24">
        <f t="shared" si="0"/>
        <v>39</v>
      </c>
      <c r="H6" s="24">
        <f t="shared" si="0"/>
        <v>14</v>
      </c>
      <c r="I6" s="22"/>
      <c r="J6" s="25">
        <v>50.121338912133893</v>
      </c>
    </row>
    <row r="7" spans="1:10" x14ac:dyDescent="0.2">
      <c r="A7" s="26" t="s">
        <v>0</v>
      </c>
      <c r="B7" s="23">
        <f>SUM(C7:H7)</f>
        <v>85</v>
      </c>
      <c r="C7" s="23">
        <v>5</v>
      </c>
      <c r="D7" s="23">
        <v>15</v>
      </c>
      <c r="E7" s="23">
        <v>24</v>
      </c>
      <c r="F7" s="23">
        <v>30</v>
      </c>
      <c r="G7" s="23">
        <v>9</v>
      </c>
      <c r="H7" s="23">
        <v>2</v>
      </c>
      <c r="I7" s="1"/>
      <c r="J7" s="27">
        <v>48.10588235294118</v>
      </c>
    </row>
    <row r="8" spans="1:10" x14ac:dyDescent="0.2">
      <c r="A8" s="26" t="s">
        <v>1</v>
      </c>
      <c r="B8" s="23">
        <f>SUM(C8:H8)</f>
        <v>154</v>
      </c>
      <c r="C8" s="23">
        <v>7</v>
      </c>
      <c r="D8" s="23">
        <v>25</v>
      </c>
      <c r="E8" s="23">
        <v>38</v>
      </c>
      <c r="F8" s="23">
        <v>42</v>
      </c>
      <c r="G8" s="23">
        <v>30</v>
      </c>
      <c r="H8" s="23">
        <v>12</v>
      </c>
      <c r="I8" s="1"/>
      <c r="J8" s="27">
        <v>51.233766233766232</v>
      </c>
    </row>
    <row r="9" spans="1:10" x14ac:dyDescent="0.2">
      <c r="A9" s="22" t="s">
        <v>38</v>
      </c>
      <c r="B9" s="28">
        <f>SUM(C9:H9)</f>
        <v>100</v>
      </c>
      <c r="C9" s="29">
        <f t="shared" ref="C9:H11" si="1">IF(C6="-","-",C6/$B6*100)</f>
        <v>5.02092050209205</v>
      </c>
      <c r="D9" s="29">
        <f t="shared" si="1"/>
        <v>16.736401673640167</v>
      </c>
      <c r="E9" s="29">
        <f t="shared" si="1"/>
        <v>25.94142259414226</v>
      </c>
      <c r="F9" s="29">
        <f t="shared" si="1"/>
        <v>30.125523012552303</v>
      </c>
      <c r="G9" s="29">
        <f t="shared" si="1"/>
        <v>16.317991631799163</v>
      </c>
      <c r="H9" s="29">
        <f t="shared" si="1"/>
        <v>5.8577405857740583</v>
      </c>
      <c r="I9" s="1"/>
      <c r="J9" s="1"/>
    </row>
    <row r="10" spans="1:10" x14ac:dyDescent="0.2">
      <c r="A10" s="26" t="s">
        <v>0</v>
      </c>
      <c r="B10" s="30">
        <f>SUM(C10:H10)</f>
        <v>100.00000000000001</v>
      </c>
      <c r="C10" s="31">
        <f t="shared" si="1"/>
        <v>5.8823529411764701</v>
      </c>
      <c r="D10" s="31">
        <f t="shared" si="1"/>
        <v>17.647058823529413</v>
      </c>
      <c r="E10" s="31">
        <f>IF(E7="-","-",E7/$B7*100)</f>
        <v>28.235294117647058</v>
      </c>
      <c r="F10" s="31">
        <f t="shared" si="1"/>
        <v>35.294117647058826</v>
      </c>
      <c r="G10" s="31">
        <f t="shared" si="1"/>
        <v>10.588235294117647</v>
      </c>
      <c r="H10" s="31">
        <f t="shared" si="1"/>
        <v>2.3529411764705883</v>
      </c>
      <c r="I10" s="32"/>
      <c r="J10" s="1"/>
    </row>
    <row r="11" spans="1:10" ht="13.5" thickBot="1" x14ac:dyDescent="0.25">
      <c r="A11" s="33" t="s">
        <v>1</v>
      </c>
      <c r="B11" s="34">
        <f>SUM(C11:H11)</f>
        <v>100</v>
      </c>
      <c r="C11" s="35">
        <f t="shared" si="1"/>
        <v>4.5454545454545459</v>
      </c>
      <c r="D11" s="35">
        <f t="shared" si="1"/>
        <v>16.233766233766232</v>
      </c>
      <c r="E11" s="35">
        <f t="shared" si="1"/>
        <v>24.675324675324674</v>
      </c>
      <c r="F11" s="35">
        <f t="shared" si="1"/>
        <v>27.27272727272727</v>
      </c>
      <c r="G11" s="35">
        <f t="shared" si="1"/>
        <v>19.480519480519483</v>
      </c>
      <c r="H11" s="35">
        <f t="shared" si="1"/>
        <v>7.7922077922077921</v>
      </c>
      <c r="I11" s="36"/>
      <c r="J11" s="37"/>
    </row>
    <row r="12" spans="1:10" x14ac:dyDescent="0.2">
      <c r="A12" s="7" t="s">
        <v>25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38" t="s">
        <v>75</v>
      </c>
      <c r="B13" s="1"/>
      <c r="C13" s="1"/>
      <c r="D13" s="1"/>
      <c r="E13" s="1"/>
      <c r="F13" s="1"/>
      <c r="G13" s="1"/>
      <c r="H13" s="1"/>
      <c r="I13" s="1"/>
      <c r="J13" s="1"/>
    </row>
  </sheetData>
  <mergeCells count="1">
    <mergeCell ref="B4:H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showGridLines="0" workbookViewId="0"/>
  </sheetViews>
  <sheetFormatPr defaultRowHeight="12.75" x14ac:dyDescent="0.2"/>
  <cols>
    <col min="1" max="1" width="9.28515625" customWidth="1"/>
    <col min="2" max="2" width="1.7109375" customWidth="1"/>
    <col min="3" max="3" width="6.140625" customWidth="1"/>
    <col min="4" max="8" width="7.140625" customWidth="1"/>
    <col min="9" max="9" width="2" customWidth="1"/>
  </cols>
  <sheetData>
    <row r="1" spans="1:13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</row>
    <row r="2" spans="1:13" ht="25.5" customHeight="1" thickBot="1" x14ac:dyDescent="0.3">
      <c r="A2" s="19" t="s">
        <v>68</v>
      </c>
      <c r="B2" s="20"/>
      <c r="C2" s="1"/>
      <c r="D2" s="1"/>
      <c r="E2" s="1"/>
      <c r="F2" s="1"/>
      <c r="G2" s="1"/>
      <c r="H2" s="1"/>
      <c r="I2" s="1"/>
      <c r="J2" s="1"/>
    </row>
    <row r="3" spans="1:13" x14ac:dyDescent="0.2">
      <c r="A3" s="10" t="s">
        <v>39</v>
      </c>
      <c r="B3" s="10"/>
      <c r="C3" s="80" t="s">
        <v>30</v>
      </c>
      <c r="D3" s="80"/>
      <c r="E3" s="80"/>
      <c r="F3" s="80"/>
      <c r="G3" s="80"/>
      <c r="H3" s="80"/>
      <c r="I3" s="21"/>
      <c r="J3" s="18" t="s">
        <v>31</v>
      </c>
    </row>
    <row r="4" spans="1:13" x14ac:dyDescent="0.2">
      <c r="A4" s="4" t="s">
        <v>40</v>
      </c>
      <c r="B4" s="4"/>
      <c r="C4" s="6" t="s">
        <v>2</v>
      </c>
      <c r="D4" s="6" t="s">
        <v>32</v>
      </c>
      <c r="E4" s="6" t="s">
        <v>33</v>
      </c>
      <c r="F4" s="6" t="s">
        <v>34</v>
      </c>
      <c r="G4" s="6" t="s">
        <v>35</v>
      </c>
      <c r="H4" s="6" t="s">
        <v>41</v>
      </c>
      <c r="I4" s="39"/>
      <c r="J4" s="39"/>
    </row>
    <row r="5" spans="1:13" x14ac:dyDescent="0.2">
      <c r="A5" s="22" t="s">
        <v>4</v>
      </c>
      <c r="B5" s="1"/>
      <c r="C5" s="1"/>
      <c r="D5" s="23"/>
      <c r="E5" s="23"/>
      <c r="F5" s="23"/>
      <c r="G5" s="23"/>
      <c r="H5" s="23"/>
      <c r="I5" s="40"/>
      <c r="J5" s="1"/>
    </row>
    <row r="6" spans="1:13" x14ac:dyDescent="0.2">
      <c r="A6" s="41" t="s">
        <v>2</v>
      </c>
      <c r="B6" s="24"/>
      <c r="C6" s="24">
        <f t="shared" ref="C6:H6" si="0">SUM(C7:C14)</f>
        <v>239</v>
      </c>
      <c r="D6" s="24">
        <f t="shared" si="0"/>
        <v>12</v>
      </c>
      <c r="E6" s="24">
        <f t="shared" si="0"/>
        <v>40</v>
      </c>
      <c r="F6" s="24">
        <f t="shared" si="0"/>
        <v>62</v>
      </c>
      <c r="G6" s="24">
        <f t="shared" si="0"/>
        <v>72</v>
      </c>
      <c r="H6" s="24">
        <f t="shared" si="0"/>
        <v>53</v>
      </c>
      <c r="I6" s="22"/>
      <c r="J6" s="25">
        <v>50.121338912133893</v>
      </c>
    </row>
    <row r="7" spans="1:13" x14ac:dyDescent="0.2">
      <c r="A7" s="26" t="s">
        <v>42</v>
      </c>
      <c r="B7" s="23"/>
      <c r="C7" s="23">
        <f>SUM(D7:H7)</f>
        <v>48</v>
      </c>
      <c r="D7" s="23">
        <v>2</v>
      </c>
      <c r="E7" s="23">
        <v>7</v>
      </c>
      <c r="F7" s="23">
        <v>11</v>
      </c>
      <c r="G7" s="23">
        <v>14</v>
      </c>
      <c r="H7" s="23">
        <v>14</v>
      </c>
      <c r="I7" s="1"/>
      <c r="J7" s="27">
        <v>51.3125</v>
      </c>
    </row>
    <row r="8" spans="1:13" x14ac:dyDescent="0.2">
      <c r="A8" s="26" t="s">
        <v>43</v>
      </c>
      <c r="B8" s="23"/>
      <c r="C8" s="23">
        <f t="shared" ref="C8:C14" si="1">SUM(D8:H8)</f>
        <v>39</v>
      </c>
      <c r="D8" s="23">
        <v>4</v>
      </c>
      <c r="E8" s="23">
        <v>10</v>
      </c>
      <c r="F8" s="23">
        <v>8</v>
      </c>
      <c r="G8" s="23">
        <v>13</v>
      </c>
      <c r="H8" s="23">
        <v>4</v>
      </c>
      <c r="I8" s="1"/>
      <c r="J8" s="27">
        <v>45.846153846153847</v>
      </c>
    </row>
    <row r="9" spans="1:13" x14ac:dyDescent="0.2">
      <c r="A9" s="26" t="s">
        <v>44</v>
      </c>
      <c r="B9" s="23"/>
      <c r="C9" s="23">
        <f t="shared" si="1"/>
        <v>29</v>
      </c>
      <c r="D9" s="42" t="s">
        <v>56</v>
      </c>
      <c r="E9" s="23">
        <v>2</v>
      </c>
      <c r="F9" s="23">
        <v>8</v>
      </c>
      <c r="G9" s="23">
        <v>15</v>
      </c>
      <c r="H9" s="23">
        <v>4</v>
      </c>
      <c r="I9" s="1"/>
      <c r="J9" s="27">
        <v>51.551724137931032</v>
      </c>
    </row>
    <row r="10" spans="1:13" x14ac:dyDescent="0.2">
      <c r="A10" s="26" t="s">
        <v>45</v>
      </c>
      <c r="B10" s="23"/>
      <c r="C10" s="23">
        <f t="shared" si="1"/>
        <v>42</v>
      </c>
      <c r="D10" s="23">
        <v>1</v>
      </c>
      <c r="E10" s="23">
        <v>6</v>
      </c>
      <c r="F10" s="23">
        <v>9</v>
      </c>
      <c r="G10" s="23">
        <v>10</v>
      </c>
      <c r="H10" s="23">
        <v>16</v>
      </c>
      <c r="I10" s="1"/>
      <c r="J10" s="27">
        <v>54.476190476190474</v>
      </c>
    </row>
    <row r="11" spans="1:13" x14ac:dyDescent="0.2">
      <c r="A11" s="26" t="s">
        <v>46</v>
      </c>
      <c r="B11" s="23"/>
      <c r="C11" s="23">
        <f t="shared" si="1"/>
        <v>34</v>
      </c>
      <c r="D11" s="23">
        <v>1</v>
      </c>
      <c r="E11" s="23">
        <v>7</v>
      </c>
      <c r="F11" s="23">
        <v>12</v>
      </c>
      <c r="G11" s="23">
        <v>8</v>
      </c>
      <c r="H11" s="23">
        <v>6</v>
      </c>
      <c r="I11" s="1"/>
      <c r="J11" s="27">
        <v>49.029411764705884</v>
      </c>
    </row>
    <row r="12" spans="1:13" x14ac:dyDescent="0.2">
      <c r="A12" s="26" t="s">
        <v>47</v>
      </c>
      <c r="B12" s="23"/>
      <c r="C12" s="23">
        <f t="shared" si="1"/>
        <v>19</v>
      </c>
      <c r="D12" s="42" t="s">
        <v>56</v>
      </c>
      <c r="E12" s="42">
        <v>3</v>
      </c>
      <c r="F12" s="23">
        <v>4</v>
      </c>
      <c r="G12" s="23">
        <v>8</v>
      </c>
      <c r="H12" s="23">
        <v>4</v>
      </c>
      <c r="I12" s="1"/>
      <c r="J12" s="27">
        <v>53.263157894736842</v>
      </c>
    </row>
    <row r="13" spans="1:13" x14ac:dyDescent="0.2">
      <c r="A13" s="26" t="s">
        <v>54</v>
      </c>
      <c r="B13" s="23"/>
      <c r="C13" s="23">
        <f t="shared" si="1"/>
        <v>18</v>
      </c>
      <c r="D13" s="23">
        <v>4</v>
      </c>
      <c r="E13" s="42">
        <v>3</v>
      </c>
      <c r="F13" s="23">
        <v>5</v>
      </c>
      <c r="G13" s="23">
        <v>3</v>
      </c>
      <c r="H13" s="23">
        <v>3</v>
      </c>
      <c r="I13" s="1"/>
      <c r="J13" s="27">
        <v>43.222222222222221</v>
      </c>
    </row>
    <row r="14" spans="1:13" x14ac:dyDescent="0.2">
      <c r="A14" s="26" t="s">
        <v>55</v>
      </c>
      <c r="B14" s="23"/>
      <c r="C14" s="23">
        <f t="shared" si="1"/>
        <v>10</v>
      </c>
      <c r="D14" s="42" t="s">
        <v>56</v>
      </c>
      <c r="E14" s="42">
        <v>2</v>
      </c>
      <c r="F14" s="23">
        <v>5</v>
      </c>
      <c r="G14" s="42">
        <v>1</v>
      </c>
      <c r="H14" s="42">
        <v>2</v>
      </c>
      <c r="I14" s="1"/>
      <c r="J14" s="27">
        <v>48.8</v>
      </c>
    </row>
    <row r="15" spans="1:13" x14ac:dyDescent="0.2">
      <c r="A15" s="41" t="s">
        <v>38</v>
      </c>
      <c r="B15" s="23"/>
      <c r="C15" s="23"/>
      <c r="D15" s="42"/>
      <c r="E15" s="42"/>
      <c r="F15" s="23"/>
      <c r="G15" s="42"/>
      <c r="H15" s="42"/>
      <c r="I15" s="1"/>
      <c r="J15" s="27"/>
    </row>
    <row r="16" spans="1:13" x14ac:dyDescent="0.2">
      <c r="A16" s="41" t="s">
        <v>2</v>
      </c>
      <c r="B16" s="24"/>
      <c r="C16" s="29">
        <f>SUM(D16:H16)</f>
        <v>100</v>
      </c>
      <c r="D16" s="29">
        <f t="shared" ref="D16:H24" si="2">IF(D6="-","-",D6/$C6*100)</f>
        <v>5.02092050209205</v>
      </c>
      <c r="E16" s="29">
        <f t="shared" si="2"/>
        <v>16.736401673640167</v>
      </c>
      <c r="F16" s="29">
        <f t="shared" si="2"/>
        <v>25.94142259414226</v>
      </c>
      <c r="G16" s="29">
        <f t="shared" si="2"/>
        <v>30.125523012552303</v>
      </c>
      <c r="H16" s="29">
        <f t="shared" si="2"/>
        <v>22.17573221757322</v>
      </c>
      <c r="I16" s="22"/>
      <c r="J16" s="22"/>
      <c r="L16" s="49"/>
      <c r="M16" s="49"/>
    </row>
    <row r="17" spans="1:13" x14ac:dyDescent="0.2">
      <c r="A17" s="26" t="s">
        <v>42</v>
      </c>
      <c r="B17" s="23"/>
      <c r="C17" s="31">
        <f t="shared" ref="C17:C24" si="3">SUM(D17:H17)</f>
        <v>100</v>
      </c>
      <c r="D17" s="31">
        <f t="shared" si="2"/>
        <v>4.1666666666666661</v>
      </c>
      <c r="E17" s="31">
        <f t="shared" si="2"/>
        <v>14.583333333333334</v>
      </c>
      <c r="F17" s="31">
        <f t="shared" si="2"/>
        <v>22.916666666666664</v>
      </c>
      <c r="G17" s="31">
        <f>IF(G7="-","-",G7/$C7*100)</f>
        <v>29.166666666666668</v>
      </c>
      <c r="H17" s="31">
        <f t="shared" si="2"/>
        <v>29.166666666666668</v>
      </c>
      <c r="I17" s="1"/>
      <c r="J17" s="1"/>
      <c r="L17" s="49"/>
      <c r="M17" s="49"/>
    </row>
    <row r="18" spans="1:13" x14ac:dyDescent="0.2">
      <c r="A18" s="26" t="s">
        <v>43</v>
      </c>
      <c r="B18" s="23"/>
      <c r="C18" s="31">
        <f t="shared" si="3"/>
        <v>100</v>
      </c>
      <c r="D18" s="31">
        <f t="shared" si="2"/>
        <v>10.256410256410255</v>
      </c>
      <c r="E18" s="31">
        <f t="shared" si="2"/>
        <v>25.641025641025639</v>
      </c>
      <c r="F18" s="31">
        <f t="shared" si="2"/>
        <v>20.512820512820511</v>
      </c>
      <c r="G18" s="31">
        <f t="shared" si="2"/>
        <v>33.333333333333329</v>
      </c>
      <c r="H18" s="31">
        <f t="shared" si="2"/>
        <v>10.256410256410255</v>
      </c>
      <c r="I18" s="1"/>
      <c r="J18" s="1"/>
      <c r="L18" s="49"/>
      <c r="M18" s="49"/>
    </row>
    <row r="19" spans="1:13" x14ac:dyDescent="0.2">
      <c r="A19" s="26" t="s">
        <v>44</v>
      </c>
      <c r="B19" s="23"/>
      <c r="C19" s="31">
        <f t="shared" si="3"/>
        <v>99.999999999999986</v>
      </c>
      <c r="D19" s="31" t="str">
        <f t="shared" si="2"/>
        <v>-</v>
      </c>
      <c r="E19" s="31">
        <f t="shared" si="2"/>
        <v>6.8965517241379306</v>
      </c>
      <c r="F19" s="31">
        <f t="shared" si="2"/>
        <v>27.586206896551722</v>
      </c>
      <c r="G19" s="31">
        <f t="shared" si="2"/>
        <v>51.724137931034484</v>
      </c>
      <c r="H19" s="31">
        <f t="shared" si="2"/>
        <v>13.793103448275861</v>
      </c>
      <c r="I19" s="1"/>
      <c r="J19" s="1"/>
      <c r="L19" s="49"/>
      <c r="M19" s="49"/>
    </row>
    <row r="20" spans="1:13" x14ac:dyDescent="0.2">
      <c r="A20" s="26" t="s">
        <v>45</v>
      </c>
      <c r="B20" s="23"/>
      <c r="C20" s="31">
        <f t="shared" si="3"/>
        <v>100</v>
      </c>
      <c r="D20" s="31">
        <f t="shared" si="2"/>
        <v>2.3809523809523809</v>
      </c>
      <c r="E20" s="31">
        <f t="shared" si="2"/>
        <v>14.285714285714285</v>
      </c>
      <c r="F20" s="31">
        <f t="shared" si="2"/>
        <v>21.428571428571427</v>
      </c>
      <c r="G20" s="31">
        <f t="shared" si="2"/>
        <v>23.809523809523807</v>
      </c>
      <c r="H20" s="31">
        <f t="shared" si="2"/>
        <v>38.095238095238095</v>
      </c>
      <c r="I20" s="1"/>
      <c r="J20" s="1"/>
      <c r="L20" s="49"/>
      <c r="M20" s="49"/>
    </row>
    <row r="21" spans="1:13" x14ac:dyDescent="0.2">
      <c r="A21" s="26" t="s">
        <v>46</v>
      </c>
      <c r="B21" s="23"/>
      <c r="C21" s="31">
        <f t="shared" si="3"/>
        <v>100</v>
      </c>
      <c r="D21" s="31">
        <f t="shared" si="2"/>
        <v>2.9411764705882351</v>
      </c>
      <c r="E21" s="31">
        <f t="shared" si="2"/>
        <v>20.588235294117645</v>
      </c>
      <c r="F21" s="31">
        <f t="shared" si="2"/>
        <v>35.294117647058826</v>
      </c>
      <c r="G21" s="31">
        <f t="shared" si="2"/>
        <v>23.52941176470588</v>
      </c>
      <c r="H21" s="31">
        <f t="shared" si="2"/>
        <v>17.647058823529413</v>
      </c>
      <c r="I21" s="1"/>
      <c r="J21" s="1"/>
      <c r="L21" s="49"/>
      <c r="M21" s="49"/>
    </row>
    <row r="22" spans="1:13" x14ac:dyDescent="0.2">
      <c r="A22" s="26" t="s">
        <v>47</v>
      </c>
      <c r="B22" s="23"/>
      <c r="C22" s="31">
        <f t="shared" si="3"/>
        <v>100</v>
      </c>
      <c r="D22" s="31" t="str">
        <f t="shared" si="2"/>
        <v>-</v>
      </c>
      <c r="E22" s="31">
        <f t="shared" si="2"/>
        <v>15.789473684210526</v>
      </c>
      <c r="F22" s="31">
        <f t="shared" si="2"/>
        <v>21.052631578947366</v>
      </c>
      <c r="G22" s="31">
        <f t="shared" si="2"/>
        <v>42.105263157894733</v>
      </c>
      <c r="H22" s="31">
        <f t="shared" si="2"/>
        <v>21.052631578947366</v>
      </c>
      <c r="I22" s="1"/>
      <c r="J22" s="1"/>
      <c r="L22" s="49"/>
      <c r="M22" s="49"/>
    </row>
    <row r="23" spans="1:13" x14ac:dyDescent="0.2">
      <c r="A23" s="61" t="s">
        <v>54</v>
      </c>
      <c r="B23" s="11"/>
      <c r="C23" s="62">
        <f>SUM(D23:H23)</f>
        <v>99.999999999999972</v>
      </c>
      <c r="D23" s="62">
        <f t="shared" si="2"/>
        <v>22.222222222222221</v>
      </c>
      <c r="E23" s="62">
        <f t="shared" si="2"/>
        <v>16.666666666666664</v>
      </c>
      <c r="F23" s="62">
        <f t="shared" si="2"/>
        <v>27.777777777777779</v>
      </c>
      <c r="G23" s="62">
        <f t="shared" si="2"/>
        <v>16.666666666666664</v>
      </c>
      <c r="H23" s="62">
        <f t="shared" si="2"/>
        <v>16.666666666666664</v>
      </c>
      <c r="I23" s="3"/>
      <c r="J23" s="3"/>
      <c r="L23" s="49"/>
      <c r="M23" s="49"/>
    </row>
    <row r="24" spans="1:13" ht="13.5" thickBot="1" x14ac:dyDescent="0.25">
      <c r="A24" s="33" t="s">
        <v>55</v>
      </c>
      <c r="B24" s="43"/>
      <c r="C24" s="35">
        <f t="shared" si="3"/>
        <v>100</v>
      </c>
      <c r="D24" s="35" t="str">
        <f t="shared" si="2"/>
        <v>-</v>
      </c>
      <c r="E24" s="35">
        <f t="shared" si="2"/>
        <v>20</v>
      </c>
      <c r="F24" s="35">
        <f t="shared" si="2"/>
        <v>50</v>
      </c>
      <c r="G24" s="35">
        <f t="shared" si="2"/>
        <v>10</v>
      </c>
      <c r="H24" s="35">
        <f t="shared" si="2"/>
        <v>20</v>
      </c>
      <c r="I24" s="37"/>
      <c r="J24" s="37"/>
      <c r="L24" s="49"/>
      <c r="M24" s="49"/>
    </row>
    <row r="25" spans="1:13" x14ac:dyDescent="0.2">
      <c r="A25" s="7" t="s">
        <v>25</v>
      </c>
      <c r="B25" s="1"/>
      <c r="C25" s="1"/>
      <c r="D25" s="1"/>
      <c r="E25" s="1"/>
      <c r="F25" s="1"/>
      <c r="G25" s="1"/>
      <c r="H25" s="1"/>
      <c r="I25" s="1"/>
      <c r="J25" s="1"/>
    </row>
    <row r="26" spans="1:13" x14ac:dyDescent="0.2">
      <c r="A26" s="38" t="s">
        <v>75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C3:H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7"/>
  <sheetViews>
    <sheetView showGridLines="0" workbookViewId="0"/>
  </sheetViews>
  <sheetFormatPr defaultRowHeight="12.75" x14ac:dyDescent="0.2"/>
  <cols>
    <col min="1" max="1" width="12.5703125" customWidth="1"/>
    <col min="2" max="11" width="6.42578125" customWidth="1"/>
  </cols>
  <sheetData>
    <row r="1" spans="1:22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2" ht="27" customHeight="1" thickBot="1" x14ac:dyDescent="0.3">
      <c r="A2" s="19" t="s">
        <v>70</v>
      </c>
      <c r="B2" s="20"/>
      <c r="C2" s="1"/>
      <c r="D2" s="1"/>
      <c r="E2" s="1"/>
      <c r="F2" s="1"/>
      <c r="G2" s="1"/>
      <c r="H2" s="1"/>
      <c r="I2" s="1"/>
      <c r="J2" s="1"/>
      <c r="K2" s="1"/>
    </row>
    <row r="3" spans="1:22" x14ac:dyDescent="0.2">
      <c r="A3" s="50" t="s">
        <v>5</v>
      </c>
      <c r="B3" s="51" t="s">
        <v>2</v>
      </c>
      <c r="C3" s="52" t="s">
        <v>42</v>
      </c>
      <c r="D3" s="52" t="s">
        <v>43</v>
      </c>
      <c r="E3" s="52" t="s">
        <v>44</v>
      </c>
      <c r="F3" s="52" t="s">
        <v>45</v>
      </c>
      <c r="G3" s="52" t="s">
        <v>46</v>
      </c>
      <c r="H3" s="52" t="s">
        <v>47</v>
      </c>
      <c r="I3" s="52" t="s">
        <v>54</v>
      </c>
      <c r="J3" s="52" t="s">
        <v>55</v>
      </c>
      <c r="K3" s="23"/>
      <c r="O3" s="78"/>
      <c r="P3" s="78"/>
      <c r="Q3" s="78"/>
      <c r="R3" s="78"/>
      <c r="S3" s="78"/>
      <c r="T3" s="78"/>
      <c r="U3" s="78"/>
      <c r="V3" s="78"/>
    </row>
    <row r="4" spans="1:22" ht="17.25" customHeight="1" x14ac:dyDescent="0.2">
      <c r="A4" s="1" t="s">
        <v>6</v>
      </c>
      <c r="B4" s="23">
        <f t="shared" ref="B4:B19" si="0">IF(SUM(C4:J4)=0,"-",SUM(C4:J4))</f>
        <v>3</v>
      </c>
      <c r="C4" s="53">
        <v>2</v>
      </c>
      <c r="D4" s="53" t="s">
        <v>56</v>
      </c>
      <c r="E4" s="53" t="s">
        <v>56</v>
      </c>
      <c r="F4" s="53" t="s">
        <v>56</v>
      </c>
      <c r="G4" s="53" t="s">
        <v>56</v>
      </c>
      <c r="H4" s="53" t="s">
        <v>56</v>
      </c>
      <c r="I4" s="53" t="s">
        <v>56</v>
      </c>
      <c r="J4" s="53">
        <v>1</v>
      </c>
      <c r="K4" s="42"/>
    </row>
    <row r="5" spans="1:22" x14ac:dyDescent="0.2">
      <c r="A5" s="1" t="s">
        <v>7</v>
      </c>
      <c r="B5" s="23">
        <f t="shared" si="0"/>
        <v>8</v>
      </c>
      <c r="C5" s="53">
        <v>1</v>
      </c>
      <c r="D5" s="53" t="s">
        <v>56</v>
      </c>
      <c r="E5" s="53">
        <v>1</v>
      </c>
      <c r="F5" s="31">
        <v>4</v>
      </c>
      <c r="G5" s="31">
        <v>1</v>
      </c>
      <c r="H5" s="53">
        <v>1</v>
      </c>
      <c r="I5" s="53" t="s">
        <v>56</v>
      </c>
      <c r="J5" s="53" t="s">
        <v>56</v>
      </c>
      <c r="K5" s="53"/>
    </row>
    <row r="6" spans="1:22" x14ac:dyDescent="0.2">
      <c r="A6" s="1" t="s">
        <v>8</v>
      </c>
      <c r="B6" s="23">
        <f t="shared" si="0"/>
        <v>19</v>
      </c>
      <c r="C6" s="31">
        <v>6</v>
      </c>
      <c r="D6" s="31">
        <v>2</v>
      </c>
      <c r="E6" s="31">
        <v>1</v>
      </c>
      <c r="F6" s="31">
        <v>1</v>
      </c>
      <c r="G6" s="31">
        <v>4</v>
      </c>
      <c r="H6" s="31">
        <v>2</v>
      </c>
      <c r="I6" s="53">
        <v>1</v>
      </c>
      <c r="J6" s="42">
        <v>2</v>
      </c>
      <c r="K6" s="53"/>
    </row>
    <row r="7" spans="1:22" x14ac:dyDescent="0.2">
      <c r="A7" s="1" t="s">
        <v>9</v>
      </c>
      <c r="B7" s="23">
        <f t="shared" si="0"/>
        <v>3</v>
      </c>
      <c r="C7" s="53" t="s">
        <v>56</v>
      </c>
      <c r="D7" s="53">
        <v>1</v>
      </c>
      <c r="E7" s="53" t="s">
        <v>56</v>
      </c>
      <c r="F7" s="53">
        <v>1</v>
      </c>
      <c r="G7" s="53" t="s">
        <v>56</v>
      </c>
      <c r="H7" s="53" t="s">
        <v>56</v>
      </c>
      <c r="I7" s="53">
        <v>1</v>
      </c>
      <c r="J7" s="53" t="s">
        <v>56</v>
      </c>
      <c r="K7" s="42"/>
    </row>
    <row r="8" spans="1:22" x14ac:dyDescent="0.2">
      <c r="A8" s="1" t="s">
        <v>10</v>
      </c>
      <c r="B8" s="23">
        <f t="shared" si="0"/>
        <v>3</v>
      </c>
      <c r="C8" s="53">
        <v>2</v>
      </c>
      <c r="D8" s="31" t="s">
        <v>56</v>
      </c>
      <c r="E8" s="53" t="s">
        <v>56</v>
      </c>
      <c r="F8" s="53">
        <v>1</v>
      </c>
      <c r="G8" s="53" t="s">
        <v>56</v>
      </c>
      <c r="H8" s="53" t="s">
        <v>56</v>
      </c>
      <c r="I8" s="53" t="s">
        <v>56</v>
      </c>
      <c r="J8" s="53" t="s">
        <v>56</v>
      </c>
      <c r="K8" s="42"/>
    </row>
    <row r="9" spans="1:22" ht="17.25" customHeight="1" x14ac:dyDescent="0.2">
      <c r="A9" s="1" t="s">
        <v>11</v>
      </c>
      <c r="B9" s="23">
        <f t="shared" si="0"/>
        <v>11</v>
      </c>
      <c r="C9" s="31">
        <v>4</v>
      </c>
      <c r="D9" s="31">
        <v>2</v>
      </c>
      <c r="E9" s="31">
        <v>1</v>
      </c>
      <c r="F9" s="53">
        <v>2</v>
      </c>
      <c r="G9" s="31" t="s">
        <v>56</v>
      </c>
      <c r="H9" s="53" t="s">
        <v>56</v>
      </c>
      <c r="I9" s="53">
        <v>2</v>
      </c>
      <c r="J9" s="53" t="s">
        <v>56</v>
      </c>
      <c r="K9" s="42"/>
    </row>
    <row r="10" spans="1:22" x14ac:dyDescent="0.2">
      <c r="A10" s="1" t="s">
        <v>12</v>
      </c>
      <c r="B10" s="23">
        <f t="shared" si="0"/>
        <v>38</v>
      </c>
      <c r="C10" s="31">
        <v>8</v>
      </c>
      <c r="D10" s="31">
        <v>3</v>
      </c>
      <c r="E10" s="31">
        <v>7</v>
      </c>
      <c r="F10" s="31">
        <v>6</v>
      </c>
      <c r="G10" s="31">
        <v>3</v>
      </c>
      <c r="H10" s="31">
        <v>4</v>
      </c>
      <c r="I10" s="53">
        <v>5</v>
      </c>
      <c r="J10" s="53">
        <v>2</v>
      </c>
      <c r="K10" s="42"/>
    </row>
    <row r="11" spans="1:22" x14ac:dyDescent="0.2">
      <c r="A11" s="1" t="s">
        <v>13</v>
      </c>
      <c r="B11" s="23">
        <f t="shared" si="0"/>
        <v>5</v>
      </c>
      <c r="C11" s="53">
        <v>1</v>
      </c>
      <c r="D11" s="53">
        <v>3</v>
      </c>
      <c r="E11" s="53" t="s">
        <v>56</v>
      </c>
      <c r="F11" s="53" t="s">
        <v>56</v>
      </c>
      <c r="G11" s="53">
        <v>1</v>
      </c>
      <c r="H11" s="53" t="s">
        <v>56</v>
      </c>
      <c r="I11" s="53" t="s">
        <v>56</v>
      </c>
      <c r="J11" s="53" t="s">
        <v>56</v>
      </c>
      <c r="K11" s="42"/>
    </row>
    <row r="12" spans="1:22" x14ac:dyDescent="0.2">
      <c r="A12" s="1" t="s">
        <v>14</v>
      </c>
      <c r="B12" s="23">
        <f t="shared" si="0"/>
        <v>2</v>
      </c>
      <c r="C12" s="53" t="s">
        <v>56</v>
      </c>
      <c r="D12" s="53">
        <v>1</v>
      </c>
      <c r="E12" s="53" t="s">
        <v>56</v>
      </c>
      <c r="F12" s="53" t="s">
        <v>56</v>
      </c>
      <c r="G12" s="53" t="s">
        <v>56</v>
      </c>
      <c r="H12" s="53" t="s">
        <v>56</v>
      </c>
      <c r="I12" s="53" t="s">
        <v>56</v>
      </c>
      <c r="J12" s="53">
        <v>1</v>
      </c>
      <c r="K12" s="42"/>
    </row>
    <row r="13" spans="1:22" x14ac:dyDescent="0.2">
      <c r="A13" s="1" t="s">
        <v>15</v>
      </c>
      <c r="B13" s="23">
        <f t="shared" si="0"/>
        <v>17</v>
      </c>
      <c r="C13" s="53">
        <v>4</v>
      </c>
      <c r="D13" s="53">
        <v>3</v>
      </c>
      <c r="E13" s="53">
        <v>2</v>
      </c>
      <c r="F13" s="53">
        <v>1</v>
      </c>
      <c r="G13" s="53">
        <v>3</v>
      </c>
      <c r="H13" s="53">
        <v>2</v>
      </c>
      <c r="I13" s="53">
        <v>2</v>
      </c>
      <c r="J13" s="53" t="s">
        <v>56</v>
      </c>
      <c r="K13" s="42"/>
    </row>
    <row r="14" spans="1:22" ht="17.25" customHeight="1" x14ac:dyDescent="0.2">
      <c r="A14" s="1" t="s">
        <v>16</v>
      </c>
      <c r="B14" s="23">
        <f t="shared" si="0"/>
        <v>3</v>
      </c>
      <c r="C14" s="53">
        <v>1</v>
      </c>
      <c r="D14" s="53" t="s">
        <v>56</v>
      </c>
      <c r="E14" s="53" t="s">
        <v>56</v>
      </c>
      <c r="F14" s="53">
        <v>1</v>
      </c>
      <c r="G14" s="53" t="s">
        <v>56</v>
      </c>
      <c r="H14" s="53">
        <v>1</v>
      </c>
      <c r="I14" s="53" t="s">
        <v>56</v>
      </c>
      <c r="J14" s="53" t="s">
        <v>56</v>
      </c>
      <c r="K14" s="42"/>
    </row>
    <row r="15" spans="1:22" x14ac:dyDescent="0.2">
      <c r="A15" s="1" t="s">
        <v>17</v>
      </c>
      <c r="B15" s="23">
        <f t="shared" si="0"/>
        <v>17</v>
      </c>
      <c r="C15" s="31">
        <v>5</v>
      </c>
      <c r="D15" s="31" t="s">
        <v>56</v>
      </c>
      <c r="E15" s="53">
        <v>1</v>
      </c>
      <c r="F15" s="31">
        <v>8</v>
      </c>
      <c r="G15" s="31">
        <v>2</v>
      </c>
      <c r="H15" s="53" t="s">
        <v>56</v>
      </c>
      <c r="I15" s="53" t="s">
        <v>56</v>
      </c>
      <c r="J15" s="53">
        <v>1</v>
      </c>
      <c r="K15" s="42"/>
    </row>
    <row r="16" spans="1:22" x14ac:dyDescent="0.2">
      <c r="A16" s="1" t="s">
        <v>18</v>
      </c>
      <c r="B16" s="23">
        <f t="shared" si="0"/>
        <v>2</v>
      </c>
      <c r="C16" s="53">
        <v>1</v>
      </c>
      <c r="D16" s="42" t="s">
        <v>56</v>
      </c>
      <c r="E16" s="53" t="s">
        <v>56</v>
      </c>
      <c r="F16" s="53">
        <v>1</v>
      </c>
      <c r="G16" s="53" t="s">
        <v>56</v>
      </c>
      <c r="H16" s="53" t="s">
        <v>56</v>
      </c>
      <c r="I16" s="53" t="s">
        <v>56</v>
      </c>
      <c r="J16" s="53" t="s">
        <v>56</v>
      </c>
      <c r="K16" s="42"/>
    </row>
    <row r="17" spans="1:11" x14ac:dyDescent="0.2">
      <c r="A17" s="1" t="s">
        <v>19</v>
      </c>
      <c r="B17" s="23">
        <f t="shared" si="0"/>
        <v>9</v>
      </c>
      <c r="C17" s="31" t="s">
        <v>56</v>
      </c>
      <c r="D17" s="31">
        <v>3</v>
      </c>
      <c r="E17" s="31">
        <v>2</v>
      </c>
      <c r="F17" s="53">
        <v>3</v>
      </c>
      <c r="G17" s="31" t="s">
        <v>56</v>
      </c>
      <c r="H17" s="42" t="s">
        <v>56</v>
      </c>
      <c r="I17" s="53">
        <v>1</v>
      </c>
      <c r="J17" s="53" t="s">
        <v>56</v>
      </c>
      <c r="K17" s="42"/>
    </row>
    <row r="18" spans="1:11" x14ac:dyDescent="0.2">
      <c r="A18" s="1" t="s">
        <v>20</v>
      </c>
      <c r="B18" s="23">
        <f t="shared" si="0"/>
        <v>1</v>
      </c>
      <c r="C18" s="53">
        <v>1</v>
      </c>
      <c r="D18" s="53" t="s">
        <v>56</v>
      </c>
      <c r="E18" s="53" t="s">
        <v>56</v>
      </c>
      <c r="F18" s="53" t="s">
        <v>56</v>
      </c>
      <c r="G18" s="53" t="s">
        <v>56</v>
      </c>
      <c r="H18" s="53" t="s">
        <v>56</v>
      </c>
      <c r="I18" s="53" t="s">
        <v>56</v>
      </c>
      <c r="J18" s="53" t="s">
        <v>56</v>
      </c>
      <c r="K18" s="42"/>
    </row>
    <row r="19" spans="1:11" ht="17.25" customHeight="1" x14ac:dyDescent="0.2">
      <c r="A19" s="1" t="s">
        <v>21</v>
      </c>
      <c r="B19" s="23">
        <f t="shared" si="0"/>
        <v>98</v>
      </c>
      <c r="C19" s="31">
        <v>12</v>
      </c>
      <c r="D19" s="31">
        <v>21</v>
      </c>
      <c r="E19" s="53">
        <v>14</v>
      </c>
      <c r="F19" s="31">
        <v>13</v>
      </c>
      <c r="G19" s="31">
        <v>20</v>
      </c>
      <c r="H19" s="53">
        <v>9</v>
      </c>
      <c r="I19" s="53">
        <v>6</v>
      </c>
      <c r="J19" s="53">
        <v>3</v>
      </c>
      <c r="K19" s="53"/>
    </row>
    <row r="20" spans="1:11" ht="17.25" customHeight="1" x14ac:dyDescent="0.2">
      <c r="A20" s="1" t="s">
        <v>22</v>
      </c>
      <c r="B20" s="23">
        <f>SUM(B21:B22)</f>
        <v>141</v>
      </c>
      <c r="C20" s="23">
        <f t="shared" ref="C20:H20" si="1">SUM(C21:C22)</f>
        <v>36</v>
      </c>
      <c r="D20" s="23">
        <f t="shared" si="1"/>
        <v>18</v>
      </c>
      <c r="E20" s="23">
        <f t="shared" si="1"/>
        <v>15</v>
      </c>
      <c r="F20" s="23">
        <f t="shared" si="1"/>
        <v>29</v>
      </c>
      <c r="G20" s="23">
        <f t="shared" si="1"/>
        <v>14</v>
      </c>
      <c r="H20" s="23">
        <f t="shared" si="1"/>
        <v>10</v>
      </c>
      <c r="I20" s="23">
        <f>SUM(I21:I22)</f>
        <v>12</v>
      </c>
      <c r="J20" s="23">
        <f>SUM(J21:J22)</f>
        <v>7</v>
      </c>
      <c r="K20" s="23"/>
    </row>
    <row r="21" spans="1:11" x14ac:dyDescent="0.2">
      <c r="A21" s="1" t="s">
        <v>23</v>
      </c>
      <c r="B21" s="23">
        <f>SUM(B5:B6,B8:B10,B13:B15,B17)</f>
        <v>125</v>
      </c>
      <c r="C21" s="23">
        <f t="shared" ref="C21:H21" si="2">SUM(C5:C6,C8:C10,C13:C15,C17)</f>
        <v>31</v>
      </c>
      <c r="D21" s="23">
        <f t="shared" si="2"/>
        <v>13</v>
      </c>
      <c r="E21" s="23">
        <f t="shared" si="2"/>
        <v>15</v>
      </c>
      <c r="F21" s="23">
        <f t="shared" si="2"/>
        <v>27</v>
      </c>
      <c r="G21" s="23">
        <f t="shared" si="2"/>
        <v>13</v>
      </c>
      <c r="H21" s="23">
        <f t="shared" si="2"/>
        <v>10</v>
      </c>
      <c r="I21" s="23">
        <f>SUM(I5:I6,I8:I10,I13:I15,I17)</f>
        <v>11</v>
      </c>
      <c r="J21" s="23">
        <f>SUM(J5:J6,J8:J10,J13:J15,J17)</f>
        <v>5</v>
      </c>
      <c r="K21" s="23"/>
    </row>
    <row r="22" spans="1:11" x14ac:dyDescent="0.2">
      <c r="A22" s="1" t="s">
        <v>24</v>
      </c>
      <c r="B22" s="23">
        <f>SUM(B4,B7,B11:B12,B16,B18)</f>
        <v>16</v>
      </c>
      <c r="C22" s="23">
        <f>IF(SUM(C4,C7,C11:C12,C16,C18)=0,"-",SUM(C4,C7,C11:C12,C16,C18))</f>
        <v>5</v>
      </c>
      <c r="D22" s="23">
        <f t="shared" ref="D22:H22" si="3">IF(SUM(D4,D7,D11:D12,D16,D18)=0,"-",SUM(D4,D7,D11:D12,D16,D18))</f>
        <v>5</v>
      </c>
      <c r="E22" s="23" t="str">
        <f t="shared" si="3"/>
        <v>-</v>
      </c>
      <c r="F22" s="23">
        <f t="shared" si="3"/>
        <v>2</v>
      </c>
      <c r="G22" s="23">
        <f t="shared" si="3"/>
        <v>1</v>
      </c>
      <c r="H22" s="23" t="str">
        <f t="shared" si="3"/>
        <v>-</v>
      </c>
      <c r="I22" s="23">
        <f>IF(SUM(I4,I7,I11:I12,I16,I18)=0,"-",SUM(I4,I7,I11:I12,I16,I18))</f>
        <v>1</v>
      </c>
      <c r="J22" s="23">
        <f>IF(SUM(J4,J7,J11:J12,J16,J18)=0,"-",SUM(J4,J7,J11:J12,J16,J18))</f>
        <v>2</v>
      </c>
      <c r="K22" s="23"/>
    </row>
    <row r="23" spans="1:11" ht="17.25" hidden="1" customHeight="1" x14ac:dyDescent="0.2">
      <c r="A23" s="1"/>
      <c r="B23" s="23" t="str">
        <f>IF(SUM(C23:J23)=0,"-",SUM(C23:J23))</f>
        <v>-</v>
      </c>
      <c r="C23" s="23" t="s">
        <v>56</v>
      </c>
      <c r="D23" s="23" t="s">
        <v>56</v>
      </c>
      <c r="E23" s="23" t="s">
        <v>56</v>
      </c>
      <c r="F23" s="23" t="s">
        <v>56</v>
      </c>
      <c r="G23" s="42" t="s">
        <v>56</v>
      </c>
      <c r="H23" s="23" t="s">
        <v>56</v>
      </c>
      <c r="I23" s="23" t="s">
        <v>56</v>
      </c>
      <c r="J23" s="23" t="s">
        <v>56</v>
      </c>
      <c r="K23" s="23"/>
    </row>
    <row r="24" spans="1:11" ht="17.25" customHeight="1" thickBot="1" x14ac:dyDescent="0.25">
      <c r="A24" s="14" t="s">
        <v>2</v>
      </c>
      <c r="B24" s="15">
        <f>SUM(B19,B20,B23)</f>
        <v>239</v>
      </c>
      <c r="C24" s="15">
        <f t="shared" ref="C24:J24" si="4">SUM(C19,C20,C23)</f>
        <v>48</v>
      </c>
      <c r="D24" s="15">
        <f t="shared" si="4"/>
        <v>39</v>
      </c>
      <c r="E24" s="15">
        <f t="shared" si="4"/>
        <v>29</v>
      </c>
      <c r="F24" s="15">
        <f t="shared" si="4"/>
        <v>42</v>
      </c>
      <c r="G24" s="15">
        <f t="shared" si="4"/>
        <v>34</v>
      </c>
      <c r="H24" s="15">
        <f t="shared" si="4"/>
        <v>19</v>
      </c>
      <c r="I24" s="15">
        <f t="shared" si="4"/>
        <v>18</v>
      </c>
      <c r="J24" s="15">
        <f t="shared" si="4"/>
        <v>10</v>
      </c>
      <c r="K24" s="24"/>
    </row>
    <row r="25" spans="1:11" x14ac:dyDescent="0.2">
      <c r="A25" s="7" t="s">
        <v>25</v>
      </c>
      <c r="B25" s="9"/>
      <c r="C25" s="9"/>
      <c r="D25" s="9"/>
      <c r="E25" s="9"/>
      <c r="F25" s="1"/>
      <c r="G25" s="1"/>
      <c r="H25" s="1"/>
      <c r="I25" s="1"/>
      <c r="J25" s="1"/>
      <c r="K25" s="1"/>
    </row>
    <row r="26" spans="1:11" x14ac:dyDescent="0.2">
      <c r="A26" s="38" t="s">
        <v>75</v>
      </c>
      <c r="B26" s="9"/>
      <c r="C26" s="9"/>
      <c r="D26" s="9"/>
      <c r="E26" s="9"/>
      <c r="F26" s="1"/>
      <c r="G26" s="1"/>
      <c r="H26" s="1"/>
      <c r="I26" s="1"/>
      <c r="J26" s="1"/>
      <c r="K26" s="1"/>
    </row>
    <row r="27" spans="1:11" x14ac:dyDescent="0.2">
      <c r="A27" s="1"/>
      <c r="B27" s="9"/>
      <c r="C27" s="9"/>
      <c r="D27" s="9"/>
      <c r="E27" s="9"/>
      <c r="F27" s="1"/>
      <c r="G27" s="1"/>
      <c r="H27" s="1"/>
      <c r="I27" s="1"/>
      <c r="J27" s="1"/>
      <c r="K27" s="1"/>
    </row>
  </sheetData>
  <pageMargins left="0.7" right="0.7" top="0.75" bottom="0.75" header="0.3" footer="0.3"/>
  <pageSetup paperSize="9" orientation="portrait" r:id="rId1"/>
  <ignoredErrors>
    <ignoredError sqref="C21 D22 E22:J22 G2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4"/>
  <sheetViews>
    <sheetView showGridLines="0" workbookViewId="0"/>
  </sheetViews>
  <sheetFormatPr defaultRowHeight="12.75" x14ac:dyDescent="0.2"/>
  <cols>
    <col min="1" max="1" width="10.85546875" customWidth="1"/>
    <col min="2" max="2" width="6.140625" customWidth="1"/>
    <col min="3" max="3" width="6.5703125" customWidth="1"/>
    <col min="4" max="4" width="7.140625" customWidth="1"/>
    <col min="5" max="5" width="10.42578125" customWidth="1"/>
    <col min="6" max="6" width="6.7109375" customWidth="1"/>
    <col min="7" max="7" width="1.85546875" customWidth="1"/>
    <col min="8" max="8" width="5.42578125" customWidth="1"/>
    <col min="9" max="9" width="6.5703125" customWidth="1"/>
    <col min="10" max="10" width="7.28515625" customWidth="1"/>
    <col min="11" max="11" width="10.7109375" bestFit="1" customWidth="1"/>
    <col min="12" max="12" width="7" customWidth="1"/>
  </cols>
  <sheetData>
    <row r="1" spans="1:14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7.75" customHeight="1" thickBot="1" x14ac:dyDescent="0.3">
      <c r="A2" s="19" t="s">
        <v>72</v>
      </c>
      <c r="B2" s="19"/>
      <c r="C2" s="20"/>
      <c r="D2" s="1"/>
      <c r="E2" s="1"/>
      <c r="F2" s="1"/>
      <c r="G2" s="1"/>
      <c r="H2" s="1"/>
      <c r="I2" s="1"/>
      <c r="J2" s="1"/>
      <c r="K2" s="1"/>
      <c r="L2" s="1"/>
    </row>
    <row r="3" spans="1:14" x14ac:dyDescent="0.2">
      <c r="A3" s="10" t="s">
        <v>57</v>
      </c>
      <c r="B3" s="80" t="s">
        <v>4</v>
      </c>
      <c r="C3" s="80"/>
      <c r="D3" s="80"/>
      <c r="E3" s="80"/>
      <c r="F3" s="80"/>
      <c r="G3" s="10"/>
      <c r="H3" s="80" t="s">
        <v>38</v>
      </c>
      <c r="I3" s="80"/>
      <c r="J3" s="80"/>
      <c r="K3" s="80"/>
      <c r="L3" s="80"/>
    </row>
    <row r="4" spans="1:14" ht="24" x14ac:dyDescent="0.2">
      <c r="A4" s="4"/>
      <c r="B4" s="6" t="s">
        <v>2</v>
      </c>
      <c r="C4" s="5" t="s">
        <v>58</v>
      </c>
      <c r="D4" s="6" t="s">
        <v>59</v>
      </c>
      <c r="E4" s="5" t="s">
        <v>60</v>
      </c>
      <c r="F4" s="5" t="s">
        <v>61</v>
      </c>
      <c r="G4" s="5"/>
      <c r="H4" s="6" t="s">
        <v>2</v>
      </c>
      <c r="I4" s="5" t="s">
        <v>58</v>
      </c>
      <c r="J4" s="6" t="s">
        <v>59</v>
      </c>
      <c r="K4" s="5" t="s">
        <v>60</v>
      </c>
      <c r="L4" s="5" t="s">
        <v>61</v>
      </c>
    </row>
    <row r="5" spans="1:14" x14ac:dyDescent="0.2">
      <c r="A5" s="22" t="s">
        <v>2</v>
      </c>
      <c r="B5" s="66">
        <f>SUM(B6:B7)</f>
        <v>239</v>
      </c>
      <c r="C5" s="22">
        <f>SUM(C6:C7)</f>
        <v>146</v>
      </c>
      <c r="D5" s="22">
        <f>SUM(D6:D7)</f>
        <v>50</v>
      </c>
      <c r="E5" s="22">
        <f>SUM(E6:E7)</f>
        <v>35</v>
      </c>
      <c r="F5" s="22">
        <f>SUM(F6:F7)</f>
        <v>8</v>
      </c>
      <c r="G5" s="24"/>
      <c r="H5" s="54">
        <f>SUM(I5:L5)</f>
        <v>100</v>
      </c>
      <c r="I5" s="54">
        <f t="shared" ref="I5:L7" si="0">IF(C5="-","-",C5/$B5*100)</f>
        <v>61.087866108786613</v>
      </c>
      <c r="J5" s="54">
        <f t="shared" si="0"/>
        <v>20.920502092050206</v>
      </c>
      <c r="K5" s="54">
        <f t="shared" si="0"/>
        <v>14.644351464435147</v>
      </c>
      <c r="L5" s="54">
        <f t="shared" si="0"/>
        <v>3.3472803347280333</v>
      </c>
    </row>
    <row r="6" spans="1:14" x14ac:dyDescent="0.2">
      <c r="A6" s="1" t="s">
        <v>0</v>
      </c>
      <c r="B6" s="67">
        <f>SUM(C6:F6)</f>
        <v>85</v>
      </c>
      <c r="C6" s="69">
        <v>41</v>
      </c>
      <c r="D6" s="69">
        <v>23</v>
      </c>
      <c r="E6" s="69">
        <v>17</v>
      </c>
      <c r="F6" s="69">
        <v>4</v>
      </c>
      <c r="G6" s="23"/>
      <c r="H6" s="55">
        <f>SUM(I6:L6)</f>
        <v>100</v>
      </c>
      <c r="I6" s="55">
        <f t="shared" si="0"/>
        <v>48.235294117647058</v>
      </c>
      <c r="J6" s="55">
        <f t="shared" si="0"/>
        <v>27.058823529411764</v>
      </c>
      <c r="K6" s="55">
        <f t="shared" si="0"/>
        <v>20</v>
      </c>
      <c r="L6" s="55">
        <f t="shared" si="0"/>
        <v>4.7058823529411766</v>
      </c>
    </row>
    <row r="7" spans="1:14" ht="13.5" thickBot="1" x14ac:dyDescent="0.25">
      <c r="A7" s="37" t="s">
        <v>1</v>
      </c>
      <c r="B7" s="68">
        <f>SUM(C7:F7)</f>
        <v>154</v>
      </c>
      <c r="C7" s="70">
        <v>105</v>
      </c>
      <c r="D7" s="70">
        <v>27</v>
      </c>
      <c r="E7" s="70">
        <v>18</v>
      </c>
      <c r="F7" s="70">
        <v>4</v>
      </c>
      <c r="G7" s="43"/>
      <c r="H7" s="56">
        <f>SUM(I7:L7)</f>
        <v>99.999999999999986</v>
      </c>
      <c r="I7" s="56">
        <f t="shared" si="0"/>
        <v>68.181818181818173</v>
      </c>
      <c r="J7" s="56">
        <f t="shared" si="0"/>
        <v>17.532467532467532</v>
      </c>
      <c r="K7" s="56">
        <f t="shared" si="0"/>
        <v>11.688311688311687</v>
      </c>
      <c r="L7" s="56">
        <f t="shared" si="0"/>
        <v>2.5974025974025974</v>
      </c>
    </row>
    <row r="8" spans="1:14" x14ac:dyDescent="0.2">
      <c r="A8" s="7" t="s">
        <v>25</v>
      </c>
      <c r="B8" s="71"/>
      <c r="C8" s="72"/>
      <c r="D8" s="72"/>
      <c r="E8" s="72"/>
      <c r="F8" s="72"/>
      <c r="G8" s="9"/>
      <c r="H8" s="1"/>
      <c r="I8" s="1"/>
      <c r="J8" s="1"/>
      <c r="K8" s="1"/>
      <c r="L8" s="1"/>
    </row>
    <row r="9" spans="1:14" x14ac:dyDescent="0.2">
      <c r="A9" s="38" t="s">
        <v>75</v>
      </c>
      <c r="B9" s="67"/>
      <c r="C9" s="67"/>
      <c r="D9" s="67"/>
      <c r="E9" s="67"/>
      <c r="F9" s="67"/>
      <c r="G9" s="1"/>
      <c r="H9" s="1"/>
      <c r="I9" s="1"/>
      <c r="J9" s="1"/>
      <c r="K9" s="1"/>
      <c r="L9" s="1"/>
    </row>
    <row r="10" spans="1:14" x14ac:dyDescent="0.2">
      <c r="A10" s="38"/>
      <c r="B10" s="67"/>
      <c r="C10" s="67"/>
      <c r="D10" s="67"/>
      <c r="E10" s="67"/>
      <c r="F10" s="67"/>
      <c r="G10" s="1"/>
      <c r="H10" s="1"/>
      <c r="I10" s="1"/>
      <c r="J10" s="1"/>
      <c r="K10" s="1"/>
      <c r="L10" s="1"/>
    </row>
    <row r="11" spans="1:14" ht="15.75" thickBot="1" x14ac:dyDescent="0.3">
      <c r="A11" s="19" t="s">
        <v>73</v>
      </c>
      <c r="B11" s="73"/>
      <c r="C11" s="74"/>
      <c r="D11" s="67"/>
      <c r="E11" s="67"/>
      <c r="F11" s="67"/>
      <c r="G11" s="1"/>
      <c r="H11" s="1"/>
      <c r="I11" s="1"/>
      <c r="J11" s="1"/>
      <c r="K11" s="1"/>
      <c r="L11" s="1"/>
    </row>
    <row r="12" spans="1:14" x14ac:dyDescent="0.2">
      <c r="A12" s="10" t="s">
        <v>39</v>
      </c>
      <c r="B12" s="81" t="s">
        <v>4</v>
      </c>
      <c r="C12" s="81"/>
      <c r="D12" s="81"/>
      <c r="E12" s="81"/>
      <c r="F12" s="75"/>
      <c r="G12" s="10"/>
      <c r="H12" s="80" t="s">
        <v>38</v>
      </c>
      <c r="I12" s="80"/>
      <c r="J12" s="80"/>
      <c r="K12" s="80"/>
      <c r="L12" s="10"/>
    </row>
    <row r="13" spans="1:14" x14ac:dyDescent="0.2">
      <c r="A13" s="57" t="s">
        <v>40</v>
      </c>
      <c r="B13" s="76" t="s">
        <v>2</v>
      </c>
      <c r="C13" s="77" t="s">
        <v>58</v>
      </c>
      <c r="D13" s="76" t="s">
        <v>59</v>
      </c>
      <c r="E13" s="77" t="s">
        <v>48</v>
      </c>
      <c r="F13" s="77"/>
      <c r="G13" s="5"/>
      <c r="H13" s="6" t="s">
        <v>2</v>
      </c>
      <c r="I13" s="5" t="s">
        <v>58</v>
      </c>
      <c r="J13" s="6" t="s">
        <v>59</v>
      </c>
      <c r="K13" s="5" t="s">
        <v>48</v>
      </c>
      <c r="L13" s="5"/>
    </row>
    <row r="14" spans="1:14" x14ac:dyDescent="0.2">
      <c r="A14" s="22" t="s">
        <v>2</v>
      </c>
      <c r="B14" s="66">
        <f>SUM(B15:B22)</f>
        <v>239</v>
      </c>
      <c r="C14" s="66">
        <f>SUM(C15:C22)</f>
        <v>146</v>
      </c>
      <c r="D14" s="66">
        <f>SUM(D15:D22)</f>
        <v>50</v>
      </c>
      <c r="E14" s="66">
        <f>SUM(E15:E22)</f>
        <v>43</v>
      </c>
      <c r="F14" s="66"/>
      <c r="G14" s="24"/>
      <c r="H14" s="54">
        <f t="shared" ref="H14:H22" si="1">SUM(I14:L14)</f>
        <v>100</v>
      </c>
      <c r="I14" s="54">
        <f t="shared" ref="I14:K22" si="2">IF(C14="-","-",C14/$B14*100)</f>
        <v>61.087866108786613</v>
      </c>
      <c r="J14" s="54">
        <f t="shared" si="2"/>
        <v>20.920502092050206</v>
      </c>
      <c r="K14" s="54">
        <f t="shared" si="2"/>
        <v>17.99163179916318</v>
      </c>
      <c r="L14" s="58"/>
      <c r="N14" s="79"/>
    </row>
    <row r="15" spans="1:14" x14ac:dyDescent="0.2">
      <c r="A15" s="1" t="s">
        <v>42</v>
      </c>
      <c r="B15" s="67">
        <f t="shared" ref="B15:B22" si="3">SUM(C15:F15)</f>
        <v>48</v>
      </c>
      <c r="C15" s="69">
        <v>36</v>
      </c>
      <c r="D15" s="69">
        <v>7</v>
      </c>
      <c r="E15" s="69">
        <v>5</v>
      </c>
      <c r="F15" s="69"/>
      <c r="G15" s="23"/>
      <c r="H15" s="55">
        <f t="shared" si="1"/>
        <v>100</v>
      </c>
      <c r="I15" s="55">
        <f t="shared" si="2"/>
        <v>75</v>
      </c>
      <c r="J15" s="55">
        <f t="shared" si="2"/>
        <v>14.583333333333334</v>
      </c>
      <c r="K15" s="55">
        <f t="shared" si="2"/>
        <v>10.416666666666668</v>
      </c>
      <c r="L15" s="59"/>
      <c r="N15" s="79"/>
    </row>
    <row r="16" spans="1:14" x14ac:dyDescent="0.2">
      <c r="A16" s="1" t="s">
        <v>43</v>
      </c>
      <c r="B16" s="67">
        <f t="shared" si="3"/>
        <v>39</v>
      </c>
      <c r="C16" s="69">
        <v>21</v>
      </c>
      <c r="D16" s="69">
        <v>11</v>
      </c>
      <c r="E16" s="69">
        <v>7</v>
      </c>
      <c r="F16" s="69"/>
      <c r="G16" s="23"/>
      <c r="H16" s="55">
        <f t="shared" si="1"/>
        <v>100</v>
      </c>
      <c r="I16" s="55">
        <f t="shared" si="2"/>
        <v>53.846153846153847</v>
      </c>
      <c r="J16" s="55">
        <f t="shared" si="2"/>
        <v>28.205128205128204</v>
      </c>
      <c r="K16" s="55">
        <f t="shared" si="2"/>
        <v>17.948717948717949</v>
      </c>
      <c r="L16" s="59"/>
      <c r="N16" s="79"/>
    </row>
    <row r="17" spans="1:14" x14ac:dyDescent="0.2">
      <c r="A17" s="1" t="s">
        <v>44</v>
      </c>
      <c r="B17" s="67">
        <f t="shared" si="3"/>
        <v>29</v>
      </c>
      <c r="C17" s="69">
        <v>17</v>
      </c>
      <c r="D17" s="69">
        <v>8</v>
      </c>
      <c r="E17" s="69">
        <v>4</v>
      </c>
      <c r="F17" s="69"/>
      <c r="G17" s="23"/>
      <c r="H17" s="55">
        <f t="shared" si="1"/>
        <v>99.999999999999986</v>
      </c>
      <c r="I17" s="55">
        <f t="shared" si="2"/>
        <v>58.620689655172406</v>
      </c>
      <c r="J17" s="55">
        <f t="shared" si="2"/>
        <v>27.586206896551722</v>
      </c>
      <c r="K17" s="55">
        <f t="shared" si="2"/>
        <v>13.793103448275861</v>
      </c>
      <c r="L17" s="59"/>
      <c r="N17" s="79"/>
    </row>
    <row r="18" spans="1:14" x14ac:dyDescent="0.2">
      <c r="A18" s="1" t="s">
        <v>45</v>
      </c>
      <c r="B18" s="67">
        <f t="shared" si="3"/>
        <v>42</v>
      </c>
      <c r="C18" s="69">
        <v>30</v>
      </c>
      <c r="D18" s="69">
        <v>5</v>
      </c>
      <c r="E18" s="69">
        <v>7</v>
      </c>
      <c r="F18" s="69"/>
      <c r="G18" s="23"/>
      <c r="H18" s="55">
        <f t="shared" si="1"/>
        <v>100</v>
      </c>
      <c r="I18" s="55">
        <f t="shared" si="2"/>
        <v>71.428571428571431</v>
      </c>
      <c r="J18" s="55">
        <f t="shared" si="2"/>
        <v>11.904761904761903</v>
      </c>
      <c r="K18" s="55">
        <f t="shared" si="2"/>
        <v>16.666666666666664</v>
      </c>
      <c r="L18" s="59"/>
      <c r="N18" s="79"/>
    </row>
    <row r="19" spans="1:14" x14ac:dyDescent="0.2">
      <c r="A19" s="1" t="s">
        <v>46</v>
      </c>
      <c r="B19" s="67">
        <f t="shared" si="3"/>
        <v>34</v>
      </c>
      <c r="C19" s="69">
        <v>15</v>
      </c>
      <c r="D19" s="69">
        <v>7</v>
      </c>
      <c r="E19" s="69">
        <v>12</v>
      </c>
      <c r="F19" s="69"/>
      <c r="G19" s="23"/>
      <c r="H19" s="55">
        <f t="shared" si="1"/>
        <v>100</v>
      </c>
      <c r="I19" s="55">
        <f t="shared" si="2"/>
        <v>44.117647058823529</v>
      </c>
      <c r="J19" s="55">
        <f t="shared" si="2"/>
        <v>20.588235294117645</v>
      </c>
      <c r="K19" s="55">
        <f t="shared" si="2"/>
        <v>35.294117647058826</v>
      </c>
      <c r="L19" s="59"/>
      <c r="N19" s="79"/>
    </row>
    <row r="20" spans="1:14" x14ac:dyDescent="0.2">
      <c r="A20" s="1" t="s">
        <v>47</v>
      </c>
      <c r="B20" s="67">
        <f t="shared" si="3"/>
        <v>19</v>
      </c>
      <c r="C20" s="69">
        <v>13</v>
      </c>
      <c r="D20" s="69">
        <v>3</v>
      </c>
      <c r="E20" s="69">
        <v>3</v>
      </c>
      <c r="F20" s="69"/>
      <c r="G20" s="23"/>
      <c r="H20" s="55">
        <f t="shared" si="1"/>
        <v>99.999999999999986</v>
      </c>
      <c r="I20" s="55">
        <f t="shared" si="2"/>
        <v>68.421052631578945</v>
      </c>
      <c r="J20" s="55">
        <f t="shared" si="2"/>
        <v>15.789473684210526</v>
      </c>
      <c r="K20" s="55">
        <f t="shared" si="2"/>
        <v>15.789473684210526</v>
      </c>
      <c r="L20" s="59"/>
      <c r="N20" s="79"/>
    </row>
    <row r="21" spans="1:14" x14ac:dyDescent="0.2">
      <c r="A21" s="1" t="s">
        <v>54</v>
      </c>
      <c r="B21" s="67">
        <f t="shared" si="3"/>
        <v>18</v>
      </c>
      <c r="C21" s="69">
        <v>10</v>
      </c>
      <c r="D21" s="69">
        <v>6</v>
      </c>
      <c r="E21" s="69">
        <v>2</v>
      </c>
      <c r="F21" s="69"/>
      <c r="G21" s="23"/>
      <c r="H21" s="55">
        <f t="shared" ref="H21" si="4">SUM(I21:L21)</f>
        <v>100</v>
      </c>
      <c r="I21" s="55">
        <f t="shared" ref="I21" si="5">IF(C21="-","-",C21/$B21*100)</f>
        <v>55.555555555555557</v>
      </c>
      <c r="J21" s="55">
        <f t="shared" ref="J21" si="6">IF(D21="-","-",D21/$B21*100)</f>
        <v>33.333333333333329</v>
      </c>
      <c r="K21" s="55">
        <f t="shared" ref="K21" si="7">IF(E21="-","-",E21/$B21*100)</f>
        <v>11.111111111111111</v>
      </c>
      <c r="L21" s="59"/>
      <c r="N21" s="79"/>
    </row>
    <row r="22" spans="1:14" ht="13.5" thickBot="1" x14ac:dyDescent="0.25">
      <c r="A22" s="37" t="s">
        <v>55</v>
      </c>
      <c r="B22" s="68">
        <f t="shared" si="3"/>
        <v>10</v>
      </c>
      <c r="C22" s="70">
        <v>4</v>
      </c>
      <c r="D22" s="70">
        <v>3</v>
      </c>
      <c r="E22" s="70">
        <v>3</v>
      </c>
      <c r="F22" s="70"/>
      <c r="G22" s="43"/>
      <c r="H22" s="56">
        <f t="shared" si="1"/>
        <v>100</v>
      </c>
      <c r="I22" s="56">
        <f t="shared" si="2"/>
        <v>40</v>
      </c>
      <c r="J22" s="56">
        <f t="shared" si="2"/>
        <v>30</v>
      </c>
      <c r="K22" s="56">
        <f t="shared" si="2"/>
        <v>30</v>
      </c>
      <c r="L22" s="60"/>
      <c r="N22" s="79"/>
    </row>
    <row r="23" spans="1:14" x14ac:dyDescent="0.2">
      <c r="A23" s="7" t="s">
        <v>25</v>
      </c>
      <c r="B23" s="71"/>
      <c r="C23" s="72"/>
      <c r="D23" s="72"/>
      <c r="E23" s="72"/>
      <c r="F23" s="72"/>
      <c r="G23" s="9"/>
      <c r="H23" s="1"/>
      <c r="I23" s="1"/>
      <c r="J23" s="1"/>
      <c r="K23" s="1"/>
      <c r="L23" s="1"/>
    </row>
    <row r="24" spans="1:14" x14ac:dyDescent="0.2">
      <c r="A24" s="38" t="s">
        <v>75</v>
      </c>
      <c r="B24" s="67"/>
      <c r="C24" s="67"/>
      <c r="D24" s="67"/>
      <c r="E24" s="67"/>
      <c r="F24" s="67"/>
      <c r="G24" s="1"/>
      <c r="H24" s="1"/>
      <c r="I24" s="1"/>
      <c r="J24" s="1"/>
      <c r="K24" s="1"/>
      <c r="L24" s="1"/>
    </row>
    <row r="25" spans="1:14" x14ac:dyDescent="0.2">
      <c r="A25" s="3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4" ht="15.75" thickBot="1" x14ac:dyDescent="0.3">
      <c r="A26" s="19" t="s">
        <v>74</v>
      </c>
      <c r="B26" s="19"/>
      <c r="C26" s="20"/>
      <c r="D26" s="1"/>
      <c r="E26" s="1"/>
      <c r="F26" s="1"/>
      <c r="G26" s="1"/>
      <c r="H26" s="1"/>
      <c r="I26" s="1"/>
      <c r="J26" s="1"/>
      <c r="K26" s="1"/>
      <c r="L26" s="1"/>
    </row>
    <row r="27" spans="1:14" x14ac:dyDescent="0.2">
      <c r="A27" s="10" t="s">
        <v>62</v>
      </c>
      <c r="B27" s="80" t="s">
        <v>4</v>
      </c>
      <c r="C27" s="80"/>
      <c r="D27" s="80"/>
      <c r="E27" s="80"/>
      <c r="F27" s="80"/>
      <c r="G27" s="10"/>
      <c r="H27" s="80" t="s">
        <v>38</v>
      </c>
      <c r="I27" s="80"/>
      <c r="J27" s="80"/>
      <c r="K27" s="80"/>
      <c r="L27" s="80"/>
    </row>
    <row r="28" spans="1:14" ht="24" x14ac:dyDescent="0.2">
      <c r="A28" s="57" t="s">
        <v>63</v>
      </c>
      <c r="B28" s="6" t="s">
        <v>2</v>
      </c>
      <c r="C28" s="5" t="s">
        <v>58</v>
      </c>
      <c r="D28" s="6" t="s">
        <v>59</v>
      </c>
      <c r="E28" s="5" t="s">
        <v>60</v>
      </c>
      <c r="F28" s="5" t="s">
        <v>61</v>
      </c>
      <c r="G28" s="5"/>
      <c r="H28" s="6" t="s">
        <v>2</v>
      </c>
      <c r="I28" s="5" t="s">
        <v>58</v>
      </c>
      <c r="J28" s="6" t="s">
        <v>59</v>
      </c>
      <c r="K28" s="5" t="s">
        <v>60</v>
      </c>
      <c r="L28" s="5" t="s">
        <v>61</v>
      </c>
    </row>
    <row r="29" spans="1:14" x14ac:dyDescent="0.2">
      <c r="A29" s="22" t="s">
        <v>58</v>
      </c>
      <c r="B29" s="22">
        <f>SUM(B30:B32)</f>
        <v>239</v>
      </c>
      <c r="C29" s="22">
        <f>SUM(C30:C32)</f>
        <v>146</v>
      </c>
      <c r="D29" s="22">
        <f>SUM(D30:D32)</f>
        <v>50</v>
      </c>
      <c r="E29" s="22">
        <f>SUM(E30:E32)</f>
        <v>35</v>
      </c>
      <c r="F29" s="22">
        <f>SUM(F30:F32)</f>
        <v>8</v>
      </c>
      <c r="G29" s="24"/>
      <c r="H29" s="54">
        <f>SUM(I29:L29)</f>
        <v>100</v>
      </c>
      <c r="I29" s="54">
        <f t="shared" ref="I29:L32" si="8">IF(C29="-","-",C29/$B29*100)</f>
        <v>61.087866108786613</v>
      </c>
      <c r="J29" s="54">
        <f t="shared" si="8"/>
        <v>20.920502092050206</v>
      </c>
      <c r="K29" s="54">
        <f t="shared" si="8"/>
        <v>14.644351464435147</v>
      </c>
      <c r="L29" s="54">
        <f t="shared" si="8"/>
        <v>3.3472803347280333</v>
      </c>
      <c r="N29" s="79"/>
    </row>
    <row r="30" spans="1:14" x14ac:dyDescent="0.2">
      <c r="A30" s="1" t="s">
        <v>21</v>
      </c>
      <c r="B30" s="1">
        <f>SUM(C30:F30)</f>
        <v>98</v>
      </c>
      <c r="C30" s="67">
        <v>57</v>
      </c>
      <c r="D30" s="1">
        <v>22</v>
      </c>
      <c r="E30" s="1">
        <v>15</v>
      </c>
      <c r="F30" s="1">
        <v>4</v>
      </c>
      <c r="G30" s="23"/>
      <c r="H30" s="55">
        <f>SUM(I30:L30)</f>
        <v>100</v>
      </c>
      <c r="I30" s="55">
        <f t="shared" si="8"/>
        <v>58.163265306122447</v>
      </c>
      <c r="J30" s="55">
        <f t="shared" si="8"/>
        <v>22.448979591836736</v>
      </c>
      <c r="K30" s="55">
        <f t="shared" si="8"/>
        <v>15.306122448979592</v>
      </c>
      <c r="L30" s="55">
        <f t="shared" si="8"/>
        <v>4.0816326530612246</v>
      </c>
      <c r="N30" s="79"/>
    </row>
    <row r="31" spans="1:14" x14ac:dyDescent="0.2">
      <c r="A31" s="1" t="s">
        <v>27</v>
      </c>
      <c r="B31" s="1">
        <f>SUM(C31:F31)</f>
        <v>125</v>
      </c>
      <c r="C31" s="1">
        <v>83</v>
      </c>
      <c r="D31" s="1">
        <v>23</v>
      </c>
      <c r="E31" s="1">
        <v>15</v>
      </c>
      <c r="F31" s="1">
        <v>4</v>
      </c>
      <c r="G31" s="23"/>
      <c r="H31" s="55">
        <f>SUM(I31:L31)</f>
        <v>100.00000000000001</v>
      </c>
      <c r="I31" s="55">
        <f t="shared" si="8"/>
        <v>66.400000000000006</v>
      </c>
      <c r="J31" s="55">
        <f t="shared" si="8"/>
        <v>18.399999999999999</v>
      </c>
      <c r="K31" s="55">
        <f t="shared" si="8"/>
        <v>12</v>
      </c>
      <c r="L31" s="55">
        <f t="shared" si="8"/>
        <v>3.2</v>
      </c>
      <c r="N31" s="79"/>
    </row>
    <row r="32" spans="1:14" ht="13.5" thickBot="1" x14ac:dyDescent="0.25">
      <c r="A32" s="37" t="s">
        <v>28</v>
      </c>
      <c r="B32" s="37">
        <f>SUM(C32:F32)</f>
        <v>16</v>
      </c>
      <c r="C32" s="37">
        <v>6</v>
      </c>
      <c r="D32" s="37">
        <v>5</v>
      </c>
      <c r="E32" s="37">
        <v>5</v>
      </c>
      <c r="F32" s="65" t="s">
        <v>56</v>
      </c>
      <c r="G32" s="43"/>
      <c r="H32" s="56">
        <f>SUM(I32:L32)</f>
        <v>100</v>
      </c>
      <c r="I32" s="56">
        <f t="shared" si="8"/>
        <v>37.5</v>
      </c>
      <c r="J32" s="56">
        <f t="shared" si="8"/>
        <v>31.25</v>
      </c>
      <c r="K32" s="56">
        <f t="shared" si="8"/>
        <v>31.25</v>
      </c>
      <c r="L32" s="56" t="str">
        <f t="shared" si="8"/>
        <v>-</v>
      </c>
      <c r="N32" s="79"/>
    </row>
    <row r="33" spans="1:12" x14ac:dyDescent="0.2">
      <c r="A33" s="7" t="s">
        <v>25</v>
      </c>
      <c r="B33" s="7"/>
      <c r="C33" s="9"/>
      <c r="D33" s="9"/>
      <c r="E33" s="9"/>
      <c r="F33" s="9"/>
      <c r="G33" s="9"/>
      <c r="H33" s="1"/>
      <c r="I33" s="1"/>
      <c r="J33" s="1"/>
      <c r="K33" s="1"/>
      <c r="L33" s="1"/>
    </row>
    <row r="34" spans="1:12" x14ac:dyDescent="0.2">
      <c r="A34" s="38" t="s">
        <v>75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6">
    <mergeCell ref="B3:F3"/>
    <mergeCell ref="H3:L3"/>
    <mergeCell ref="B12:E12"/>
    <mergeCell ref="H12:K12"/>
    <mergeCell ref="B27:F27"/>
    <mergeCell ref="H27:L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Kön, kommun</vt:lpstr>
      <vt:lpstr>Data till diagrammen</vt:lpstr>
      <vt:lpstr>Kön, ålder</vt:lpstr>
      <vt:lpstr>Ålder, politisk gruppering</vt:lpstr>
      <vt:lpstr>Kommun, politisk gruppering</vt:lpstr>
      <vt:lpstr>Födelseort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2019-10-07T13:39:40Z</cp:lastPrinted>
  <dcterms:created xsi:type="dcterms:W3CDTF">2006-07-19T08:22:38Z</dcterms:created>
  <dcterms:modified xsi:type="dcterms:W3CDTF">2019-10-07T13:46:08Z</dcterms:modified>
</cp:coreProperties>
</file>