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Flyttland, födelseland" sheetId="1" r:id="rId1"/>
    <sheet name="Flyttland, födelseland, kön" sheetId="2" r:id="rId2"/>
    <sheet name="Flyttland, språk" sheetId="3" r:id="rId3"/>
    <sheet name="Födelseland, ålder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E21" i="3" l="1"/>
  <c r="I24" i="4" l="1"/>
  <c r="I23" i="4"/>
  <c r="B19" i="4"/>
  <c r="J19" i="4" s="1"/>
  <c r="B20" i="4"/>
  <c r="I20" i="4" s="1"/>
  <c r="B21" i="4"/>
  <c r="I21" i="4" s="1"/>
  <c r="B22" i="4"/>
  <c r="J22" i="4" s="1"/>
  <c r="B23" i="4"/>
  <c r="J23" i="4" s="1"/>
  <c r="B24" i="4"/>
  <c r="J24" i="4" s="1"/>
  <c r="G33" i="4"/>
  <c r="F33" i="4"/>
  <c r="E33" i="4"/>
  <c r="D33" i="4"/>
  <c r="C33" i="4"/>
  <c r="G32" i="4"/>
  <c r="F32" i="4"/>
  <c r="E32" i="4"/>
  <c r="D32" i="4"/>
  <c r="C32" i="4"/>
  <c r="G31" i="4"/>
  <c r="F31" i="4"/>
  <c r="E31" i="4"/>
  <c r="D31" i="4"/>
  <c r="C31" i="4"/>
  <c r="G30" i="4"/>
  <c r="F30" i="4"/>
  <c r="E30" i="4"/>
  <c r="D30" i="4"/>
  <c r="C30" i="4"/>
  <c r="G29" i="4"/>
  <c r="F29" i="4"/>
  <c r="E29" i="4"/>
  <c r="D29" i="4"/>
  <c r="C29" i="4"/>
  <c r="G28" i="4"/>
  <c r="F28" i="4"/>
  <c r="E28" i="4"/>
  <c r="D28" i="4"/>
  <c r="C28" i="4"/>
  <c r="G27" i="4"/>
  <c r="F27" i="4"/>
  <c r="E27" i="4"/>
  <c r="D27" i="4"/>
  <c r="C27" i="4"/>
  <c r="G26" i="4"/>
  <c r="F26" i="4"/>
  <c r="E26" i="4"/>
  <c r="D26" i="4"/>
  <c r="C26" i="4"/>
  <c r="B18" i="4"/>
  <c r="I18" i="4" s="1"/>
  <c r="B17" i="4"/>
  <c r="I17" i="4" s="1"/>
  <c r="G16" i="4"/>
  <c r="F16" i="4"/>
  <c r="E16" i="4"/>
  <c r="D16" i="4"/>
  <c r="C16" i="4"/>
  <c r="B15" i="4"/>
  <c r="I15" i="4" s="1"/>
  <c r="B14" i="4"/>
  <c r="J14" i="4" s="1"/>
  <c r="B13" i="4"/>
  <c r="I13" i="4" s="1"/>
  <c r="B12" i="4"/>
  <c r="I12" i="4" s="1"/>
  <c r="B11" i="4"/>
  <c r="I11" i="4" s="1"/>
  <c r="B10" i="4"/>
  <c r="J10" i="4" s="1"/>
  <c r="B9" i="4"/>
  <c r="I9" i="4" s="1"/>
  <c r="B8" i="4"/>
  <c r="I8" i="4" s="1"/>
  <c r="G7" i="4"/>
  <c r="F7" i="4"/>
  <c r="E7" i="4"/>
  <c r="D7" i="4"/>
  <c r="C7" i="4"/>
  <c r="J17" i="4" l="1"/>
  <c r="I19" i="4"/>
  <c r="J11" i="4"/>
  <c r="J15" i="4"/>
  <c r="J8" i="4"/>
  <c r="D25" i="4"/>
  <c r="F25" i="4"/>
  <c r="B29" i="4"/>
  <c r="B33" i="4"/>
  <c r="J12" i="4"/>
  <c r="J20" i="4"/>
  <c r="E25" i="4"/>
  <c r="B28" i="4"/>
  <c r="B32" i="4"/>
  <c r="B31" i="4"/>
  <c r="C25" i="4"/>
  <c r="G25" i="4"/>
  <c r="B30" i="4"/>
  <c r="B27" i="4"/>
  <c r="I10" i="4"/>
  <c r="I22" i="4"/>
  <c r="J9" i="4"/>
  <c r="J13" i="4"/>
  <c r="J18" i="4"/>
  <c r="J21" i="4"/>
  <c r="B26" i="4"/>
  <c r="I14" i="4"/>
  <c r="B7" i="4"/>
  <c r="B16" i="4"/>
  <c r="E11" i="2"/>
  <c r="B22" i="2"/>
  <c r="J16" i="4" l="1"/>
  <c r="I16" i="4"/>
  <c r="I7" i="4"/>
  <c r="B25" i="4"/>
  <c r="J7" i="4"/>
  <c r="C10" i="3"/>
  <c r="D10" i="3"/>
  <c r="D25" i="3" s="1"/>
  <c r="F10" i="3"/>
  <c r="F23" i="3" s="1"/>
  <c r="C36" i="2"/>
  <c r="D36" i="2"/>
  <c r="E36" i="2"/>
  <c r="F36" i="2"/>
  <c r="C42" i="2"/>
  <c r="D42" i="2"/>
  <c r="E42" i="2"/>
  <c r="F42" i="2"/>
  <c r="C12" i="1"/>
  <c r="D12" i="1"/>
  <c r="E12" i="1"/>
  <c r="F12" i="1"/>
  <c r="F25" i="3"/>
  <c r="C25" i="3"/>
  <c r="F24" i="3"/>
  <c r="C24" i="3"/>
  <c r="C23" i="3"/>
  <c r="D20" i="3"/>
  <c r="F17" i="3"/>
  <c r="E17" i="3"/>
  <c r="D17" i="3"/>
  <c r="C17" i="3"/>
  <c r="F16" i="3"/>
  <c r="E16" i="3"/>
  <c r="D16" i="3"/>
  <c r="C16" i="3"/>
  <c r="F15" i="3"/>
  <c r="E15" i="3"/>
  <c r="D15" i="3"/>
  <c r="C15" i="3"/>
  <c r="B13" i="3"/>
  <c r="B12" i="3"/>
  <c r="B11" i="3"/>
  <c r="B10" i="3" s="1"/>
  <c r="E10" i="3"/>
  <c r="E25" i="3" s="1"/>
  <c r="B9" i="3"/>
  <c r="B8" i="3"/>
  <c r="B7" i="3"/>
  <c r="F6" i="3"/>
  <c r="F20" i="3" s="1"/>
  <c r="E6" i="3"/>
  <c r="D6" i="3"/>
  <c r="D14" i="3" s="1"/>
  <c r="C6" i="3"/>
  <c r="C19" i="3" s="1"/>
  <c r="B17" i="3" l="1"/>
  <c r="B24" i="3"/>
  <c r="F21" i="3"/>
  <c r="D24" i="3"/>
  <c r="D23" i="3"/>
  <c r="B25" i="3"/>
  <c r="B23" i="3"/>
  <c r="B15" i="3"/>
  <c r="D21" i="3"/>
  <c r="B16" i="3"/>
  <c r="D19" i="3"/>
  <c r="C14" i="3"/>
  <c r="E14" i="3"/>
  <c r="C20" i="3"/>
  <c r="B6" i="3"/>
  <c r="B14" i="3" s="1"/>
  <c r="F14" i="3"/>
  <c r="E19" i="3"/>
  <c r="C21" i="3"/>
  <c r="E23" i="3"/>
  <c r="E22" i="3" s="1"/>
  <c r="F19" i="3"/>
  <c r="E20" i="3"/>
  <c r="E24" i="3"/>
  <c r="B47" i="2"/>
  <c r="B46" i="2"/>
  <c r="B45" i="2"/>
  <c r="B44" i="2"/>
  <c r="B43" i="2"/>
  <c r="B31" i="2" s="1"/>
  <c r="B41" i="2"/>
  <c r="B35" i="2" s="1"/>
  <c r="B40" i="2"/>
  <c r="B39" i="2"/>
  <c r="B38" i="2"/>
  <c r="B32" i="2" s="1"/>
  <c r="B37" i="2"/>
  <c r="F35" i="2"/>
  <c r="E35" i="2"/>
  <c r="D35" i="2"/>
  <c r="C35" i="2"/>
  <c r="F34" i="2"/>
  <c r="F30" i="2" s="1"/>
  <c r="E34" i="2"/>
  <c r="D34" i="2"/>
  <c r="D30" i="2" s="1"/>
  <c r="C34" i="2"/>
  <c r="C30" i="2" s="1"/>
  <c r="F33" i="2"/>
  <c r="E33" i="2"/>
  <c r="D33" i="2"/>
  <c r="C33" i="2"/>
  <c r="F32" i="2"/>
  <c r="E32" i="2"/>
  <c r="D32" i="2"/>
  <c r="C32" i="2"/>
  <c r="F31" i="2"/>
  <c r="E31" i="2"/>
  <c r="D31" i="2"/>
  <c r="C31" i="2"/>
  <c r="B23" i="2"/>
  <c r="B21" i="2"/>
  <c r="B20" i="2"/>
  <c r="B19" i="2"/>
  <c r="F18" i="2"/>
  <c r="E18" i="2"/>
  <c r="D18" i="2"/>
  <c r="C18" i="2"/>
  <c r="B17" i="2"/>
  <c r="B11" i="2" s="1"/>
  <c r="B16" i="2"/>
  <c r="B10" i="2" s="1"/>
  <c r="B15" i="2"/>
  <c r="B9" i="2" s="1"/>
  <c r="B14" i="2"/>
  <c r="B13" i="2"/>
  <c r="B7" i="2" s="1"/>
  <c r="F12" i="2"/>
  <c r="E12" i="2"/>
  <c r="D12" i="2"/>
  <c r="C12" i="2"/>
  <c r="F11" i="2"/>
  <c r="D11" i="2"/>
  <c r="C11" i="2"/>
  <c r="F10" i="2"/>
  <c r="E10" i="2"/>
  <c r="D10" i="2"/>
  <c r="C10" i="2"/>
  <c r="F9" i="2"/>
  <c r="E9" i="2"/>
  <c r="D9" i="2"/>
  <c r="C9" i="2"/>
  <c r="F8" i="2"/>
  <c r="E8" i="2"/>
  <c r="D8" i="2"/>
  <c r="C8" i="2"/>
  <c r="F7" i="2"/>
  <c r="E7" i="2"/>
  <c r="D7" i="2"/>
  <c r="C7" i="2"/>
  <c r="E30" i="2" l="1"/>
  <c r="B42" i="2"/>
  <c r="B33" i="2"/>
  <c r="B36" i="2"/>
  <c r="D6" i="2"/>
  <c r="F6" i="2"/>
  <c r="F18" i="3"/>
  <c r="B21" i="3"/>
  <c r="C18" i="3"/>
  <c r="B20" i="3"/>
  <c r="D18" i="3"/>
  <c r="B34" i="2"/>
  <c r="E6" i="2"/>
  <c r="B8" i="2"/>
  <c r="B18" i="2"/>
  <c r="C6" i="2"/>
  <c r="B12" i="2"/>
  <c r="E18" i="3"/>
  <c r="B19" i="3"/>
  <c r="C18" i="1"/>
  <c r="B17" i="1"/>
  <c r="C6" i="1"/>
  <c r="B16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B20" i="1" s="1"/>
  <c r="D20" i="1"/>
  <c r="C20" i="1"/>
  <c r="F19" i="1"/>
  <c r="B19" i="1" s="1"/>
  <c r="E19" i="1"/>
  <c r="D19" i="1"/>
  <c r="C19" i="1"/>
  <c r="B15" i="1"/>
  <c r="B12" i="1" s="1"/>
  <c r="B38" i="1" s="1"/>
  <c r="B14" i="1"/>
  <c r="B13" i="1"/>
  <c r="F42" i="1"/>
  <c r="F41" i="1"/>
  <c r="E38" i="1"/>
  <c r="D42" i="1"/>
  <c r="D40" i="1"/>
  <c r="C41" i="1"/>
  <c r="B11" i="1"/>
  <c r="B6" i="1" s="1"/>
  <c r="B10" i="1"/>
  <c r="B9" i="1"/>
  <c r="B8" i="1"/>
  <c r="B7" i="1"/>
  <c r="F6" i="1"/>
  <c r="F36" i="1" s="1"/>
  <c r="F34" i="1"/>
  <c r="E6" i="1"/>
  <c r="E18" i="1" s="1"/>
  <c r="D6" i="1"/>
  <c r="D35" i="1" s="1"/>
  <c r="D36" i="1"/>
  <c r="C35" i="1"/>
  <c r="D38" i="1"/>
  <c r="F32" i="1"/>
  <c r="C36" i="1"/>
  <c r="D41" i="1"/>
  <c r="E41" i="1"/>
  <c r="D33" i="1"/>
  <c r="E34" i="1"/>
  <c r="E33" i="1"/>
  <c r="D34" i="1"/>
  <c r="F33" i="1"/>
  <c r="F38" i="1"/>
  <c r="C33" i="1"/>
  <c r="C34" i="1"/>
  <c r="E39" i="1"/>
  <c r="D39" i="1"/>
  <c r="F40" i="1"/>
  <c r="F39" i="1"/>
  <c r="E42" i="1"/>
  <c r="C39" i="1"/>
  <c r="B42" i="1"/>
  <c r="C40" i="1"/>
  <c r="C38" i="1"/>
  <c r="C42" i="1"/>
  <c r="F35" i="1"/>
  <c r="C32" i="1"/>
  <c r="C31" i="1"/>
  <c r="B39" i="1" l="1"/>
  <c r="B21" i="1"/>
  <c r="B40" i="1"/>
  <c r="B41" i="1"/>
  <c r="B35" i="1"/>
  <c r="B36" i="1"/>
  <c r="E32" i="1"/>
  <c r="B22" i="1"/>
  <c r="D18" i="1"/>
  <c r="B34" i="1"/>
  <c r="B30" i="2"/>
  <c r="B18" i="3"/>
  <c r="B6" i="2"/>
  <c r="E40" i="1"/>
  <c r="E37" i="1" s="1"/>
  <c r="B23" i="1"/>
  <c r="F31" i="1"/>
  <c r="B33" i="1"/>
  <c r="B32" i="1"/>
  <c r="B31" i="1" s="1"/>
  <c r="D32" i="1"/>
  <c r="D31" i="1" s="1"/>
  <c r="E36" i="1"/>
  <c r="E31" i="1" s="1"/>
  <c r="E35" i="1"/>
  <c r="F18" i="1"/>
  <c r="B18" i="1"/>
</calcChain>
</file>

<file path=xl/sharedStrings.xml><?xml version="1.0" encoding="utf-8"?>
<sst xmlns="http://schemas.openxmlformats.org/spreadsheetml/2006/main" count="254" uniqueCount="52">
  <si>
    <t>Födelseland</t>
  </si>
  <si>
    <t>Totalt</t>
  </si>
  <si>
    <t>Finland</t>
  </si>
  <si>
    <t>Sverige</t>
  </si>
  <si>
    <t>Övr Norden</t>
  </si>
  <si>
    <t>Utom Norden</t>
  </si>
  <si>
    <t>Inflyttning till Åland</t>
  </si>
  <si>
    <t>Åland</t>
  </si>
  <si>
    <t>Utflyttning från Åland</t>
  </si>
  <si>
    <t>Nettoflyttning</t>
  </si>
  <si>
    <t>Källa: ÅSUB Befolkning, Statistikcentralen</t>
  </si>
  <si>
    <t>Ålands statistik- och utredningsbyrå</t>
  </si>
  <si>
    <t>In-/utflyttningsland</t>
  </si>
  <si>
    <t>Not: För fyra utflyttade saknas information om födelseland.</t>
  </si>
  <si>
    <t>Utflyttningsland</t>
  </si>
  <si>
    <t>Kvinnor</t>
  </si>
  <si>
    <t>Män</t>
  </si>
  <si>
    <t>Inflyttningsland</t>
  </si>
  <si>
    <t>Flyttningsriktning</t>
  </si>
  <si>
    <t>Språk</t>
  </si>
  <si>
    <t>Inflyttade till Åland</t>
  </si>
  <si>
    <t>Svenska</t>
  </si>
  <si>
    <t>Finska</t>
  </si>
  <si>
    <t>Övriga</t>
  </si>
  <si>
    <t>Utflyttade från Åland</t>
  </si>
  <si>
    <t>Flyttningsnetto</t>
  </si>
  <si>
    <t>Procent av inflyttade till Åland</t>
  </si>
  <si>
    <t>Procent av utflyttade från Åland</t>
  </si>
  <si>
    <t>Inflyttade och utflyttade 2015 efter flyttningsland och procentuell fördelning på födelseland</t>
  </si>
  <si>
    <t>Inflyttade och utflyttade 2015 efter födelseland och flyttningsland</t>
  </si>
  <si>
    <t>Utflyttade 2015 efter inflyttningsland, födelseland och kön</t>
  </si>
  <si>
    <t>Inflyttade 2015 efter utflyttningsland, födelseland och kön</t>
  </si>
  <si>
    <t>Inflyttade och utflyttade 2015 efter flyttningsland och språk</t>
  </si>
  <si>
    <t>-</t>
  </si>
  <si>
    <t>Procentuell fördelning</t>
  </si>
  <si>
    <t>Ålder</t>
  </si>
  <si>
    <t>Utom</t>
  </si>
  <si>
    <t>Födda på</t>
  </si>
  <si>
    <t>Födda utan-</t>
  </si>
  <si>
    <t>Norden</t>
  </si>
  <si>
    <t>för Åland</t>
  </si>
  <si>
    <t>0-9</t>
  </si>
  <si>
    <t>10-19</t>
  </si>
  <si>
    <t>20-29</t>
  </si>
  <si>
    <t>30-39</t>
  </si>
  <si>
    <t>40-49</t>
  </si>
  <si>
    <t>50-59</t>
  </si>
  <si>
    <t>60-69</t>
  </si>
  <si>
    <t>70+</t>
  </si>
  <si>
    <t>.</t>
  </si>
  <si>
    <t>Inflyttade och utflyttade 2015 efter födelseland och ålder</t>
  </si>
  <si>
    <t>Senast uppdaterad 7.9.2016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</si>
</sst>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2" xfId="0" quotePrefix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quotePrefix="1" applyFont="1" applyBorder="1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1" xfId="0" applyFont="1" applyBorder="1" applyAlignment="1">
      <alignment horizontal="right"/>
    </xf>
    <xf numFmtId="0" fontId="4" fillId="0" borderId="0" xfId="0" applyFont="1" applyFill="1" applyBorder="1"/>
    <xf numFmtId="0" fontId="4" fillId="0" borderId="0" xfId="0" applyFont="1"/>
    <xf numFmtId="164" fontId="3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quotePrefix="1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Continuous"/>
    </xf>
    <xf numFmtId="0" fontId="3" fillId="0" borderId="0" xfId="0" applyFont="1" applyFill="1" applyBorder="1" applyAlignment="1">
      <alignment horizontal="right"/>
    </xf>
    <xf numFmtId="0" fontId="4" fillId="0" borderId="0" xfId="0" applyFont="1" applyBorder="1"/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quotePrefix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2" fillId="0" borderId="4" xfId="0" applyFont="1" applyBorder="1"/>
    <xf numFmtId="0" fontId="2" fillId="0" borderId="3" xfId="0" applyFont="1" applyBorder="1" applyAlignment="1">
      <alignment horizontal="centerContinuous"/>
    </xf>
    <xf numFmtId="0" fontId="3" fillId="0" borderId="0" xfId="0" applyFont="1"/>
    <xf numFmtId="0" fontId="2" fillId="0" borderId="1" xfId="0" quotePrefix="1" applyFont="1" applyBorder="1" applyAlignment="1">
      <alignment horizontal="right"/>
    </xf>
    <xf numFmtId="0" fontId="3" fillId="0" borderId="0" xfId="0" applyFont="1" applyFill="1"/>
    <xf numFmtId="0" fontId="2" fillId="0" borderId="0" xfId="0" applyFont="1" applyFill="1"/>
    <xf numFmtId="0" fontId="2" fillId="0" borderId="0" xfId="0" quotePrefix="1" applyFont="1" applyFill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quotePrefix="1" applyFont="1" applyFill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2" fillId="0" borderId="0" xfId="0" quotePrefix="1" applyNumberFormat="1" applyFont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2" fillId="0" borderId="0" xfId="0" applyFont="1" applyFill="1" applyBorder="1"/>
    <xf numFmtId="164" fontId="3" fillId="0" borderId="0" xfId="0" applyNumberFormat="1" applyFont="1" applyBorder="1"/>
    <xf numFmtId="164" fontId="3" fillId="0" borderId="0" xfId="0" applyNumberFormat="1" applyFont="1" applyFill="1"/>
    <xf numFmtId="0" fontId="2" fillId="0" borderId="0" xfId="0" applyFont="1" applyFill="1"/>
    <xf numFmtId="0" fontId="2" fillId="0" borderId="0" xfId="0" quotePrefix="1" applyFont="1" applyFill="1" applyAlignment="1">
      <alignment horizontal="right"/>
    </xf>
    <xf numFmtId="0" fontId="3" fillId="0" borderId="0" xfId="0" applyFont="1" applyFill="1"/>
    <xf numFmtId="0" fontId="2" fillId="0" borderId="0" xfId="0" applyFont="1" applyFill="1" applyBorder="1"/>
    <xf numFmtId="0" fontId="2" fillId="0" borderId="0" xfId="0" quotePrefix="1" applyFont="1"/>
    <xf numFmtId="0" fontId="2" fillId="0" borderId="5" xfId="0" applyFont="1" applyBorder="1" applyAlignment="1">
      <alignment horizontal="right"/>
    </xf>
    <xf numFmtId="0" fontId="0" fillId="0" borderId="0" xfId="0" applyBorder="1"/>
    <xf numFmtId="0" fontId="0" fillId="0" borderId="2" xfId="0" applyBorder="1"/>
    <xf numFmtId="0" fontId="2" fillId="0" borderId="2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7" fontId="0" fillId="0" borderId="0" xfId="0" applyNumberFormat="1"/>
    <xf numFmtId="0" fontId="2" fillId="0" borderId="0" xfId="0" quotePrefix="1" applyFont="1" applyBorder="1"/>
    <xf numFmtId="0" fontId="0" fillId="0" borderId="0" xfId="0" applyFill="1" applyBorder="1"/>
    <xf numFmtId="164" fontId="0" fillId="0" borderId="0" xfId="0" applyNumberFormat="1"/>
    <xf numFmtId="164" fontId="2" fillId="0" borderId="0" xfId="0" applyNumberFormat="1" applyFont="1" applyFill="1" applyBorder="1" applyAlignment="1">
      <alignment horizontal="right"/>
    </xf>
    <xf numFmtId="0" fontId="0" fillId="0" borderId="0" xfId="0" applyFill="1"/>
    <xf numFmtId="164" fontId="2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0" fontId="2" fillId="0" borderId="1" xfId="0" quotePrefix="1" applyFont="1" applyBorder="1"/>
    <xf numFmtId="0" fontId="0" fillId="0" borderId="1" xfId="0" applyBorder="1"/>
    <xf numFmtId="0" fontId="2" fillId="0" borderId="0" xfId="0" quotePrefix="1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Inflyttade 2015 efter födelseland och ålder</a:t>
            </a:r>
          </a:p>
        </c:rich>
      </c:tx>
      <c:layout>
        <c:manualLayout>
          <c:xMode val="edge"/>
          <c:yMode val="edge"/>
          <c:x val="1.2595548844065725E-3"/>
          <c:y val="5.050601232985411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734759424500575E-2"/>
          <c:y val="0.20954257462003292"/>
          <c:w val="0.88569139383892803"/>
          <c:h val="0.59397375328083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[1]Diagram!$N$30</c:f>
              <c:strCache>
                <c:ptCount val="1"/>
                <c:pt idx="0">
                  <c:v>Födda på Åland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[1]Diagram!$M$31:$M$38</c:f>
              <c:strCache>
                <c:ptCount val="8"/>
                <c:pt idx="0">
                  <c:v>0-9</c:v>
                </c:pt>
                <c:pt idx="1">
                  <c:v>10-19</c:v>
                </c:pt>
                <c:pt idx="2">
                  <c:v>20-29</c:v>
                </c:pt>
                <c:pt idx="3">
                  <c:v>30-39</c:v>
                </c:pt>
                <c:pt idx="4">
                  <c:v>40-49</c:v>
                </c:pt>
                <c:pt idx="5">
                  <c:v>50-59</c:v>
                </c:pt>
                <c:pt idx="6">
                  <c:v>60-69</c:v>
                </c:pt>
                <c:pt idx="7">
                  <c:v>70+</c:v>
                </c:pt>
              </c:strCache>
            </c:strRef>
          </c:cat>
          <c:val>
            <c:numRef>
              <c:f>[1]Diagram!$N$31:$N$38</c:f>
              <c:numCache>
                <c:formatCode>General</c:formatCode>
                <c:ptCount val="8"/>
                <c:pt idx="0">
                  <c:v>8</c:v>
                </c:pt>
                <c:pt idx="1">
                  <c:v>18</c:v>
                </c:pt>
                <c:pt idx="2">
                  <c:v>141</c:v>
                </c:pt>
                <c:pt idx="3">
                  <c:v>29</c:v>
                </c:pt>
                <c:pt idx="4">
                  <c:v>14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</c:ser>
        <c:ser>
          <c:idx val="1"/>
          <c:order val="1"/>
          <c:tx>
            <c:strRef>
              <c:f>[1]Diagram!$O$30</c:f>
              <c:strCache>
                <c:ptCount val="1"/>
                <c:pt idx="0">
                  <c:v>Födda utanför Åland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[1]Diagram!$M$31:$M$38</c:f>
              <c:strCache>
                <c:ptCount val="8"/>
                <c:pt idx="0">
                  <c:v>0-9</c:v>
                </c:pt>
                <c:pt idx="1">
                  <c:v>10-19</c:v>
                </c:pt>
                <c:pt idx="2">
                  <c:v>20-29</c:v>
                </c:pt>
                <c:pt idx="3">
                  <c:v>30-39</c:v>
                </c:pt>
                <c:pt idx="4">
                  <c:v>40-49</c:v>
                </c:pt>
                <c:pt idx="5">
                  <c:v>50-59</c:v>
                </c:pt>
                <c:pt idx="6">
                  <c:v>60-69</c:v>
                </c:pt>
                <c:pt idx="7">
                  <c:v>70+</c:v>
                </c:pt>
              </c:strCache>
            </c:strRef>
          </c:cat>
          <c:val>
            <c:numRef>
              <c:f>[1]Diagram!$O$31:$O$38</c:f>
              <c:numCache>
                <c:formatCode>General</c:formatCode>
                <c:ptCount val="8"/>
                <c:pt idx="0">
                  <c:v>80</c:v>
                </c:pt>
                <c:pt idx="1">
                  <c:v>58</c:v>
                </c:pt>
                <c:pt idx="2">
                  <c:v>242</c:v>
                </c:pt>
                <c:pt idx="3">
                  <c:v>133</c:v>
                </c:pt>
                <c:pt idx="4">
                  <c:v>67</c:v>
                </c:pt>
                <c:pt idx="5">
                  <c:v>46</c:v>
                </c:pt>
                <c:pt idx="6">
                  <c:v>29</c:v>
                </c:pt>
                <c:pt idx="7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0731904"/>
        <c:axId val="251123200"/>
      </c:barChart>
      <c:catAx>
        <c:axId val="25073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770688569589179"/>
              <c:y val="0.8868068824730241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1123200"/>
        <c:crosses val="autoZero"/>
        <c:auto val="1"/>
        <c:lblAlgn val="ctr"/>
        <c:lblOffset val="100"/>
        <c:noMultiLvlLbl val="0"/>
      </c:catAx>
      <c:valAx>
        <c:axId val="251123200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040522492827931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07319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409103656563476"/>
          <c:y val="0.90312348165781597"/>
          <c:w val="0.60865321971739839"/>
          <c:h val="9.68765183421839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0</xdr:rowOff>
    </xdr:from>
    <xdr:to>
      <xdr:col>4</xdr:col>
      <xdr:colOff>581025</xdr:colOff>
      <xdr:row>60</xdr:row>
      <xdr:rowOff>19050</xdr:rowOff>
    </xdr:to>
    <xdr:pic>
      <xdr:nvPicPr>
        <xdr:cNvPr id="3" name="Bildobjekt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9525"/>
          <a:ext cx="3495675" cy="215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51</xdr:row>
      <xdr:rowOff>152400</xdr:rowOff>
    </xdr:from>
    <xdr:to>
      <xdr:col>5</xdr:col>
      <xdr:colOff>600075</xdr:colOff>
      <xdr:row>64</xdr:row>
      <xdr:rowOff>41837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667875"/>
          <a:ext cx="4038600" cy="2365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133350</xdr:rowOff>
    </xdr:from>
    <xdr:to>
      <xdr:col>5</xdr:col>
      <xdr:colOff>552450</xdr:colOff>
      <xdr:row>77</xdr:row>
      <xdr:rowOff>152400</xdr:rowOff>
    </xdr:to>
    <xdr:pic>
      <xdr:nvPicPr>
        <xdr:cNvPr id="5" name="Bildobjekt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15825"/>
          <a:ext cx="4000500" cy="230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95250</xdr:rowOff>
    </xdr:from>
    <xdr:to>
      <xdr:col>4</xdr:col>
      <xdr:colOff>520331</xdr:colOff>
      <xdr:row>40</xdr:row>
      <xdr:rowOff>76200</xdr:rowOff>
    </xdr:to>
    <xdr:pic>
      <xdr:nvPicPr>
        <xdr:cNvPr id="5" name="Bildobjekt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33975"/>
          <a:ext cx="3977906" cy="2343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85725</xdr:rowOff>
    </xdr:from>
    <xdr:to>
      <xdr:col>4</xdr:col>
      <xdr:colOff>358627</xdr:colOff>
      <xdr:row>54</xdr:row>
      <xdr:rowOff>66675</xdr:rowOff>
    </xdr:to>
    <xdr:pic>
      <xdr:nvPicPr>
        <xdr:cNvPr id="6" name="Bildobjekt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77150"/>
          <a:ext cx="3816202" cy="224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133350</xdr:rowOff>
    </xdr:from>
    <xdr:to>
      <xdr:col>3</xdr:col>
      <xdr:colOff>495300</xdr:colOff>
      <xdr:row>71</xdr:row>
      <xdr:rowOff>161925</xdr:rowOff>
    </xdr:to>
    <xdr:pic>
      <xdr:nvPicPr>
        <xdr:cNvPr id="7" name="Bildobjekt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25225"/>
          <a:ext cx="3343275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0</xdr:rowOff>
    </xdr:from>
    <xdr:to>
      <xdr:col>8</xdr:col>
      <xdr:colOff>107110</xdr:colOff>
      <xdr:row>66</xdr:row>
      <xdr:rowOff>133350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050"/>
          <a:ext cx="406951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6</xdr:col>
      <xdr:colOff>66675</xdr:colOff>
      <xdr:row>50</xdr:row>
      <xdr:rowOff>104775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tat/02Befolk/Sc/Individuppgifter/2015/Statistik%20ur%20individmaterialet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r"/>
      <sheetName val="Tabeller14"/>
      <sheetName val="Diagram"/>
      <sheetName val="Nyhetstabell"/>
      <sheetName val="Rapporttabell"/>
      <sheetName val="Webbtabell Födort"/>
      <sheetName val="Webbtabell Ålder"/>
      <sheetName val="Webbtabell Språk"/>
      <sheetName val="Underlag"/>
      <sheetName val="Tidsserier"/>
    </sheetNames>
    <sheetDataSet>
      <sheetData sheetId="0"/>
      <sheetData sheetId="1"/>
      <sheetData sheetId="2">
        <row r="30">
          <cell r="N30" t="str">
            <v>Födda på Åland</v>
          </cell>
          <cell r="O30" t="str">
            <v>Födda utanför Åland</v>
          </cell>
        </row>
        <row r="31">
          <cell r="M31" t="str">
            <v>0-9</v>
          </cell>
          <cell r="N31">
            <v>8</v>
          </cell>
          <cell r="O31">
            <v>80</v>
          </cell>
        </row>
        <row r="32">
          <cell r="M32" t="str">
            <v>10-19</v>
          </cell>
          <cell r="N32">
            <v>18</v>
          </cell>
          <cell r="O32">
            <v>58</v>
          </cell>
        </row>
        <row r="33">
          <cell r="M33" t="str">
            <v>20-29</v>
          </cell>
          <cell r="N33">
            <v>141</v>
          </cell>
          <cell r="O33">
            <v>242</v>
          </cell>
        </row>
        <row r="34">
          <cell r="M34" t="str">
            <v>30-39</v>
          </cell>
          <cell r="N34">
            <v>29</v>
          </cell>
          <cell r="O34">
            <v>133</v>
          </cell>
        </row>
        <row r="35">
          <cell r="M35" t="str">
            <v>40-49</v>
          </cell>
          <cell r="N35">
            <v>14</v>
          </cell>
          <cell r="O35">
            <v>67</v>
          </cell>
        </row>
        <row r="36">
          <cell r="M36" t="str">
            <v>50-59</v>
          </cell>
          <cell r="N36">
            <v>5</v>
          </cell>
          <cell r="O36">
            <v>46</v>
          </cell>
        </row>
        <row r="37">
          <cell r="M37" t="str">
            <v>60-69</v>
          </cell>
          <cell r="N37">
            <v>2</v>
          </cell>
          <cell r="O37">
            <v>29</v>
          </cell>
        </row>
        <row r="38">
          <cell r="M38" t="str">
            <v>70+</v>
          </cell>
          <cell r="N38">
            <v>3</v>
          </cell>
          <cell r="O38">
            <v>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showGridLines="0" tabSelected="1" workbookViewId="0"/>
  </sheetViews>
  <sheetFormatPr defaultRowHeight="15" x14ac:dyDescent="0.25"/>
  <cols>
    <col min="1" max="1" width="16.28515625" customWidth="1"/>
    <col min="6" max="6" width="11.140625" customWidth="1"/>
  </cols>
  <sheetData>
    <row r="1" spans="1:12" x14ac:dyDescent="0.25">
      <c r="A1" s="2" t="s">
        <v>11</v>
      </c>
    </row>
    <row r="2" spans="1:12" ht="29.25" customHeight="1" x14ac:dyDescent="0.25">
      <c r="A2" s="1" t="s">
        <v>29</v>
      </c>
      <c r="B2" s="2"/>
      <c r="C2" s="2"/>
      <c r="D2" s="2"/>
      <c r="E2" s="2"/>
      <c r="F2" s="2"/>
    </row>
    <row r="3" spans="1:12" ht="4.5" customHeight="1" thickBot="1" x14ac:dyDescent="0.3">
      <c r="A3" s="3"/>
      <c r="B3" s="3"/>
      <c r="C3" s="3"/>
      <c r="D3" s="3"/>
      <c r="E3" s="3"/>
      <c r="F3" s="3"/>
    </row>
    <row r="4" spans="1:12" ht="12" customHeight="1" x14ac:dyDescent="0.25">
      <c r="A4" s="2" t="s">
        <v>0</v>
      </c>
      <c r="B4" s="67" t="s">
        <v>12</v>
      </c>
      <c r="C4" s="67"/>
      <c r="D4" s="67"/>
      <c r="E4" s="67"/>
      <c r="F4" s="67"/>
    </row>
    <row r="5" spans="1:12" ht="12" customHeight="1" x14ac:dyDescent="0.25">
      <c r="A5" s="4"/>
      <c r="B5" s="5" t="s">
        <v>1</v>
      </c>
      <c r="C5" s="5" t="s">
        <v>2</v>
      </c>
      <c r="D5" s="5" t="s">
        <v>3</v>
      </c>
      <c r="E5" s="6" t="s">
        <v>4</v>
      </c>
      <c r="F5" s="5" t="s">
        <v>5</v>
      </c>
    </row>
    <row r="6" spans="1:12" ht="17.25" customHeight="1" x14ac:dyDescent="0.25">
      <c r="A6" s="7" t="s">
        <v>6</v>
      </c>
      <c r="B6" s="8">
        <f>SUM(B7:B11)</f>
        <v>889</v>
      </c>
      <c r="C6" s="8">
        <f>SUM(C7:C11)</f>
        <v>345</v>
      </c>
      <c r="D6" s="8">
        <f>SUM(D7:D11)</f>
        <v>334</v>
      </c>
      <c r="E6" s="8">
        <f>SUM(E7:E11)</f>
        <v>9</v>
      </c>
      <c r="F6" s="8">
        <f>SUM(F7:F11)</f>
        <v>201</v>
      </c>
      <c r="H6" s="23"/>
    </row>
    <row r="7" spans="1:12" ht="12" customHeight="1" x14ac:dyDescent="0.25">
      <c r="A7" s="2" t="s">
        <v>7</v>
      </c>
      <c r="B7" s="9">
        <f>SUM(C7:F7)</f>
        <v>220</v>
      </c>
      <c r="C7" s="9">
        <v>63</v>
      </c>
      <c r="D7" s="9">
        <v>144</v>
      </c>
      <c r="E7" s="9">
        <v>4</v>
      </c>
      <c r="F7" s="9">
        <v>9</v>
      </c>
      <c r="H7" s="23"/>
    </row>
    <row r="8" spans="1:12" ht="12" customHeight="1" x14ac:dyDescent="0.3">
      <c r="A8" s="2" t="s">
        <v>2</v>
      </c>
      <c r="B8" s="9">
        <f>SUM(C8:F8)</f>
        <v>280</v>
      </c>
      <c r="C8" s="9">
        <v>246</v>
      </c>
      <c r="D8" s="9">
        <v>32</v>
      </c>
      <c r="E8" s="13" t="s">
        <v>33</v>
      </c>
      <c r="F8" s="9">
        <v>2</v>
      </c>
      <c r="H8" s="23"/>
    </row>
    <row r="9" spans="1:12" ht="12" customHeight="1" x14ac:dyDescent="0.3">
      <c r="A9" s="2" t="s">
        <v>3</v>
      </c>
      <c r="B9" s="9">
        <f>SUM(C9:F9)</f>
        <v>172</v>
      </c>
      <c r="C9" s="9">
        <v>17</v>
      </c>
      <c r="D9" s="9">
        <v>148</v>
      </c>
      <c r="E9" s="9">
        <v>3</v>
      </c>
      <c r="F9" s="9">
        <v>4</v>
      </c>
      <c r="H9" s="23"/>
    </row>
    <row r="10" spans="1:12" ht="12" customHeight="1" x14ac:dyDescent="0.25">
      <c r="A10" s="10" t="s">
        <v>4</v>
      </c>
      <c r="B10" s="11">
        <f>SUM(C10:F10)</f>
        <v>3</v>
      </c>
      <c r="C10" s="12">
        <v>1</v>
      </c>
      <c r="D10" s="12" t="s">
        <v>33</v>
      </c>
      <c r="E10" s="12">
        <v>2</v>
      </c>
      <c r="F10" s="12" t="s">
        <v>33</v>
      </c>
      <c r="H10" s="23"/>
    </row>
    <row r="11" spans="1:12" ht="12" customHeight="1" x14ac:dyDescent="0.3">
      <c r="A11" s="10" t="s">
        <v>5</v>
      </c>
      <c r="B11" s="11">
        <f>SUM(C11:F11)</f>
        <v>214</v>
      </c>
      <c r="C11" s="11">
        <v>18</v>
      </c>
      <c r="D11" s="11">
        <v>10</v>
      </c>
      <c r="E11" s="12" t="s">
        <v>33</v>
      </c>
      <c r="F11" s="11">
        <v>186</v>
      </c>
      <c r="H11" s="23"/>
    </row>
    <row r="12" spans="1:12" ht="17.25" customHeight="1" x14ac:dyDescent="0.25">
      <c r="A12" s="7" t="s">
        <v>8</v>
      </c>
      <c r="B12" s="23">
        <f>SUM(B13:B17)</f>
        <v>815</v>
      </c>
      <c r="C12" s="23">
        <f t="shared" ref="C12:F12" si="0">SUM(C13:C17)</f>
        <v>340</v>
      </c>
      <c r="D12" s="23">
        <f t="shared" si="0"/>
        <v>371</v>
      </c>
      <c r="E12" s="23">
        <f t="shared" si="0"/>
        <v>17</v>
      </c>
      <c r="F12" s="23">
        <f t="shared" si="0"/>
        <v>87</v>
      </c>
      <c r="H12" s="23"/>
      <c r="I12" s="23"/>
      <c r="J12" s="23"/>
      <c r="K12" s="23"/>
      <c r="L12" s="23"/>
    </row>
    <row r="13" spans="1:12" ht="12" customHeight="1" x14ac:dyDescent="0.25">
      <c r="A13" s="2" t="s">
        <v>7</v>
      </c>
      <c r="B13" s="25">
        <f>SUM(C13:F13)</f>
        <v>315</v>
      </c>
      <c r="C13" s="25">
        <v>94</v>
      </c>
      <c r="D13" s="25">
        <v>191</v>
      </c>
      <c r="E13" s="25">
        <v>8</v>
      </c>
      <c r="F13" s="25">
        <v>22</v>
      </c>
      <c r="H13" s="23"/>
    </row>
    <row r="14" spans="1:12" ht="12" customHeight="1" x14ac:dyDescent="0.3">
      <c r="A14" s="2" t="s">
        <v>2</v>
      </c>
      <c r="B14" s="25">
        <f>SUM(C14:F14)</f>
        <v>246</v>
      </c>
      <c r="C14" s="25">
        <v>202</v>
      </c>
      <c r="D14" s="25">
        <v>34</v>
      </c>
      <c r="E14" s="25">
        <v>3</v>
      </c>
      <c r="F14" s="25">
        <v>7</v>
      </c>
      <c r="H14" s="23"/>
    </row>
    <row r="15" spans="1:12" ht="12" customHeight="1" x14ac:dyDescent="0.3">
      <c r="A15" s="2" t="s">
        <v>3</v>
      </c>
      <c r="B15" s="25">
        <f>SUM(C15:F15)</f>
        <v>121</v>
      </c>
      <c r="C15" s="25">
        <v>15</v>
      </c>
      <c r="D15" s="25">
        <v>100</v>
      </c>
      <c r="E15" s="45" t="s">
        <v>33</v>
      </c>
      <c r="F15" s="25">
        <v>6</v>
      </c>
      <c r="H15" s="23"/>
    </row>
    <row r="16" spans="1:12" ht="12" customHeight="1" x14ac:dyDescent="0.25">
      <c r="A16" s="10" t="s">
        <v>4</v>
      </c>
      <c r="B16" s="26">
        <f>IF(SUM(C16:F16)=0,"-",SUM(C16:F16))</f>
        <v>7</v>
      </c>
      <c r="C16" s="27">
        <v>2</v>
      </c>
      <c r="D16" s="27">
        <v>2</v>
      </c>
      <c r="E16" s="27">
        <v>3</v>
      </c>
      <c r="F16" s="27" t="s">
        <v>33</v>
      </c>
      <c r="H16" s="23"/>
    </row>
    <row r="17" spans="1:8" ht="12" customHeight="1" x14ac:dyDescent="0.3">
      <c r="A17" s="10" t="s">
        <v>5</v>
      </c>
      <c r="B17" s="26">
        <f>SUM(C17:F17)</f>
        <v>126</v>
      </c>
      <c r="C17" s="26">
        <v>27</v>
      </c>
      <c r="D17" s="26">
        <v>44</v>
      </c>
      <c r="E17" s="26">
        <v>3</v>
      </c>
      <c r="F17" s="26">
        <v>52</v>
      </c>
      <c r="H17" s="23"/>
    </row>
    <row r="18" spans="1:8" ht="17.25" customHeight="1" x14ac:dyDescent="0.3">
      <c r="A18" s="7" t="s">
        <v>9</v>
      </c>
      <c r="B18" s="23">
        <f>B6-B12</f>
        <v>74</v>
      </c>
      <c r="C18" s="23">
        <f>C6-C12</f>
        <v>5</v>
      </c>
      <c r="D18" s="23">
        <f>D6-D12</f>
        <v>-37</v>
      </c>
      <c r="E18" s="23">
        <f>E6-E12</f>
        <v>-8</v>
      </c>
      <c r="F18" s="23">
        <f>F6-F12</f>
        <v>114</v>
      </c>
      <c r="H18" s="23"/>
    </row>
    <row r="19" spans="1:8" ht="12" customHeight="1" x14ac:dyDescent="0.25">
      <c r="A19" s="2" t="s">
        <v>7</v>
      </c>
      <c r="B19" s="25">
        <f>SUM(C19:F19)</f>
        <v>-95</v>
      </c>
      <c r="C19" s="25">
        <f>IF(SUM(C7)-SUM(C13)=0,"-",(SUM(C7)-SUM(C13)))</f>
        <v>-31</v>
      </c>
      <c r="D19" s="25">
        <f>IF(SUM(D7)-SUM(D13)=0,"-",(SUM(D7)-SUM(D13)))</f>
        <v>-47</v>
      </c>
      <c r="E19" s="25">
        <f>IF(SUM(E7)-SUM(E13)=0,"-",(SUM(E7)-SUM(E13)))</f>
        <v>-4</v>
      </c>
      <c r="F19" s="25">
        <f>IF(SUM(F7)-SUM(F13)=0,"-",(SUM(F7)-SUM(F13)))</f>
        <v>-13</v>
      </c>
      <c r="H19" s="23"/>
    </row>
    <row r="20" spans="1:8" ht="12" customHeight="1" x14ac:dyDescent="0.25">
      <c r="A20" s="2" t="s">
        <v>2</v>
      </c>
      <c r="B20" s="9">
        <f>SUM(C20:F20)</f>
        <v>34</v>
      </c>
      <c r="C20" s="9">
        <f t="shared" ref="C20:F23" si="1">IF(SUM(C8)-SUM(C14)=0,"-",(SUM(C8)-SUM(C14)))</f>
        <v>44</v>
      </c>
      <c r="D20" s="9">
        <f t="shared" si="1"/>
        <v>-2</v>
      </c>
      <c r="E20" s="9">
        <f t="shared" si="1"/>
        <v>-3</v>
      </c>
      <c r="F20" s="9">
        <f t="shared" si="1"/>
        <v>-5</v>
      </c>
      <c r="H20" s="23"/>
    </row>
    <row r="21" spans="1:8" ht="12" customHeight="1" x14ac:dyDescent="0.25">
      <c r="A21" s="2" t="s">
        <v>3</v>
      </c>
      <c r="B21" s="9">
        <f>SUM(C21:F21)</f>
        <v>51</v>
      </c>
      <c r="C21" s="9">
        <f t="shared" si="1"/>
        <v>2</v>
      </c>
      <c r="D21" s="9">
        <f t="shared" si="1"/>
        <v>48</v>
      </c>
      <c r="E21" s="9">
        <f t="shared" si="1"/>
        <v>3</v>
      </c>
      <c r="F21" s="9">
        <f t="shared" si="1"/>
        <v>-2</v>
      </c>
      <c r="H21" s="23"/>
    </row>
    <row r="22" spans="1:8" ht="12" customHeight="1" x14ac:dyDescent="0.25">
      <c r="A22" s="2" t="s">
        <v>4</v>
      </c>
      <c r="B22" s="9">
        <f>SUM(C22:F22)</f>
        <v>-4</v>
      </c>
      <c r="C22" s="13">
        <f t="shared" si="1"/>
        <v>-1</v>
      </c>
      <c r="D22" s="9">
        <f t="shared" si="1"/>
        <v>-2</v>
      </c>
      <c r="E22" s="13">
        <f t="shared" si="1"/>
        <v>-1</v>
      </c>
      <c r="F22" s="13" t="str">
        <f t="shared" si="1"/>
        <v>-</v>
      </c>
      <c r="H22" s="23"/>
    </row>
    <row r="23" spans="1:8" ht="12" customHeight="1" thickBot="1" x14ac:dyDescent="0.3">
      <c r="A23" s="3" t="s">
        <v>5</v>
      </c>
      <c r="B23" s="14">
        <f>SUM(C23:F23)</f>
        <v>88</v>
      </c>
      <c r="C23" s="14">
        <f t="shared" si="1"/>
        <v>-9</v>
      </c>
      <c r="D23" s="14">
        <f t="shared" si="1"/>
        <v>-34</v>
      </c>
      <c r="E23" s="14">
        <f t="shared" si="1"/>
        <v>-3</v>
      </c>
      <c r="F23" s="14">
        <f t="shared" si="1"/>
        <v>134</v>
      </c>
      <c r="H23" s="23"/>
    </row>
    <row r="24" spans="1:8" ht="12" customHeight="1" x14ac:dyDescent="0.25">
      <c r="A24" s="24" t="s">
        <v>13</v>
      </c>
      <c r="B24" s="11"/>
      <c r="C24" s="11"/>
      <c r="D24" s="11"/>
      <c r="E24" s="11"/>
      <c r="F24" s="11"/>
      <c r="H24" s="23"/>
    </row>
    <row r="25" spans="1:8" ht="12" customHeight="1" x14ac:dyDescent="0.25">
      <c r="A25" s="15" t="s">
        <v>10</v>
      </c>
    </row>
    <row r="26" spans="1:8" ht="12" customHeight="1" x14ac:dyDescent="0.25">
      <c r="A26" s="16" t="s">
        <v>51</v>
      </c>
    </row>
    <row r="27" spans="1:8" ht="29.25" customHeight="1" x14ac:dyDescent="0.25">
      <c r="A27" s="1" t="s">
        <v>28</v>
      </c>
    </row>
    <row r="28" spans="1:8" ht="4.5" customHeight="1" thickBot="1" x14ac:dyDescent="0.3">
      <c r="A28" s="3"/>
      <c r="B28" s="3"/>
      <c r="C28" s="3"/>
      <c r="D28" s="3"/>
      <c r="E28" s="3"/>
      <c r="F28" s="3"/>
    </row>
    <row r="29" spans="1:8" ht="12" customHeight="1" x14ac:dyDescent="0.25">
      <c r="A29" s="2" t="s">
        <v>0</v>
      </c>
      <c r="B29" s="22" t="s">
        <v>12</v>
      </c>
      <c r="C29" s="22"/>
      <c r="D29" s="22"/>
      <c r="E29" s="22"/>
      <c r="F29" s="22"/>
    </row>
    <row r="30" spans="1:8" ht="12" customHeight="1" x14ac:dyDescent="0.25">
      <c r="A30" s="4"/>
      <c r="B30" s="5" t="s">
        <v>1</v>
      </c>
      <c r="C30" s="5" t="s">
        <v>2</v>
      </c>
      <c r="D30" s="5" t="s">
        <v>3</v>
      </c>
      <c r="E30" s="6" t="s">
        <v>4</v>
      </c>
      <c r="F30" s="5" t="s">
        <v>5</v>
      </c>
    </row>
    <row r="31" spans="1:8" ht="17.25" customHeight="1" x14ac:dyDescent="0.25">
      <c r="A31" s="7" t="s">
        <v>6</v>
      </c>
      <c r="B31" s="17">
        <f>SUM(B32:B36)</f>
        <v>100</v>
      </c>
      <c r="C31" s="17">
        <f>SUM(C32:C36)</f>
        <v>100</v>
      </c>
      <c r="D31" s="17">
        <f>SUM(D32:D36)</f>
        <v>100</v>
      </c>
      <c r="E31" s="17">
        <f>SUM(E32:E36)</f>
        <v>100</v>
      </c>
      <c r="F31" s="17">
        <f>SUM(F32:F36)</f>
        <v>100</v>
      </c>
    </row>
    <row r="32" spans="1:8" ht="12" customHeight="1" x14ac:dyDescent="0.25">
      <c r="A32" s="2" t="s">
        <v>7</v>
      </c>
      <c r="B32" s="18">
        <f t="shared" ref="B32:F36" si="2">IF(B7="-","-",B7/B$6*100)</f>
        <v>24.746906636670417</v>
      </c>
      <c r="C32" s="18">
        <f t="shared" si="2"/>
        <v>18.260869565217391</v>
      </c>
      <c r="D32" s="18">
        <f t="shared" si="2"/>
        <v>43.113772455089823</v>
      </c>
      <c r="E32" s="18">
        <f t="shared" si="2"/>
        <v>44.444444444444443</v>
      </c>
      <c r="F32" s="18">
        <f t="shared" si="2"/>
        <v>4.4776119402985071</v>
      </c>
    </row>
    <row r="33" spans="1:8" ht="12" customHeight="1" x14ac:dyDescent="0.25">
      <c r="A33" s="2" t="s">
        <v>2</v>
      </c>
      <c r="B33" s="18">
        <f t="shared" si="2"/>
        <v>31.496062992125985</v>
      </c>
      <c r="C33" s="18">
        <f t="shared" si="2"/>
        <v>71.304347826086953</v>
      </c>
      <c r="D33" s="18">
        <f t="shared" si="2"/>
        <v>9.5808383233532943</v>
      </c>
      <c r="E33" s="18" t="str">
        <f t="shared" si="2"/>
        <v>-</v>
      </c>
      <c r="F33" s="18">
        <f t="shared" si="2"/>
        <v>0.99502487562189057</v>
      </c>
    </row>
    <row r="34" spans="1:8" ht="12" customHeight="1" x14ac:dyDescent="0.25">
      <c r="A34" s="2" t="s">
        <v>3</v>
      </c>
      <c r="B34" s="18">
        <f t="shared" si="2"/>
        <v>19.347581552305961</v>
      </c>
      <c r="C34" s="18">
        <f t="shared" si="2"/>
        <v>4.9275362318840585</v>
      </c>
      <c r="D34" s="18">
        <f t="shared" si="2"/>
        <v>44.311377245508979</v>
      </c>
      <c r="E34" s="18">
        <f t="shared" si="2"/>
        <v>33.333333333333329</v>
      </c>
      <c r="F34" s="18">
        <f t="shared" si="2"/>
        <v>1.9900497512437811</v>
      </c>
    </row>
    <row r="35" spans="1:8" ht="12" customHeight="1" x14ac:dyDescent="0.25">
      <c r="A35" s="10" t="s">
        <v>4</v>
      </c>
      <c r="B35" s="18">
        <f t="shared" si="2"/>
        <v>0.33745781777277839</v>
      </c>
      <c r="C35" s="18">
        <f t="shared" si="2"/>
        <v>0.28985507246376813</v>
      </c>
      <c r="D35" s="18" t="str">
        <f t="shared" si="2"/>
        <v>-</v>
      </c>
      <c r="E35" s="18">
        <f t="shared" si="2"/>
        <v>22.222222222222221</v>
      </c>
      <c r="F35" s="18" t="str">
        <f t="shared" si="2"/>
        <v>-</v>
      </c>
    </row>
    <row r="36" spans="1:8" ht="12" customHeight="1" x14ac:dyDescent="0.25">
      <c r="A36" s="10" t="s">
        <v>5</v>
      </c>
      <c r="B36" s="18">
        <f t="shared" si="2"/>
        <v>24.071991001124861</v>
      </c>
      <c r="C36" s="18">
        <f t="shared" si="2"/>
        <v>5.2173913043478262</v>
      </c>
      <c r="D36" s="18">
        <f t="shared" si="2"/>
        <v>2.9940119760479043</v>
      </c>
      <c r="E36" s="18" t="str">
        <f t="shared" si="2"/>
        <v>-</v>
      </c>
      <c r="F36" s="18">
        <f t="shared" si="2"/>
        <v>92.537313432835816</v>
      </c>
    </row>
    <row r="37" spans="1:8" ht="17.25" customHeight="1" x14ac:dyDescent="0.25">
      <c r="A37" s="7" t="s">
        <v>8</v>
      </c>
      <c r="B37" s="28">
        <v>100</v>
      </c>
      <c r="C37" s="28">
        <v>100</v>
      </c>
      <c r="D37" s="28">
        <v>100</v>
      </c>
      <c r="E37" s="28">
        <f>SUM(E38:E42)</f>
        <v>100</v>
      </c>
      <c r="F37" s="28">
        <v>100</v>
      </c>
    </row>
    <row r="38" spans="1:8" ht="12" customHeight="1" x14ac:dyDescent="0.25">
      <c r="A38" s="2" t="s">
        <v>7</v>
      </c>
      <c r="B38" s="18">
        <f t="shared" ref="B38:F42" si="3">IF(B13="-","-",B13/B$12*100)</f>
        <v>38.650306748466257</v>
      </c>
      <c r="C38" s="18">
        <f t="shared" si="3"/>
        <v>27.647058823529413</v>
      </c>
      <c r="D38" s="18">
        <f t="shared" si="3"/>
        <v>51.482479784366575</v>
      </c>
      <c r="E38" s="18">
        <f t="shared" si="3"/>
        <v>47.058823529411761</v>
      </c>
      <c r="F38" s="18">
        <f t="shared" si="3"/>
        <v>25.287356321839084</v>
      </c>
    </row>
    <row r="39" spans="1:8" ht="12" customHeight="1" x14ac:dyDescent="0.25">
      <c r="A39" s="2" t="s">
        <v>2</v>
      </c>
      <c r="B39" s="18">
        <f t="shared" si="3"/>
        <v>30.184049079754597</v>
      </c>
      <c r="C39" s="18">
        <f t="shared" si="3"/>
        <v>59.411764705882355</v>
      </c>
      <c r="D39" s="18">
        <f t="shared" si="3"/>
        <v>9.1644204851752029</v>
      </c>
      <c r="E39" s="18">
        <f t="shared" si="3"/>
        <v>17.647058823529413</v>
      </c>
      <c r="F39" s="18">
        <f t="shared" si="3"/>
        <v>8.0459770114942533</v>
      </c>
    </row>
    <row r="40" spans="1:8" ht="12" customHeight="1" x14ac:dyDescent="0.25">
      <c r="A40" s="2" t="s">
        <v>3</v>
      </c>
      <c r="B40" s="18">
        <f t="shared" si="3"/>
        <v>14.846625766871165</v>
      </c>
      <c r="C40" s="18">
        <f t="shared" si="3"/>
        <v>4.4117647058823533</v>
      </c>
      <c r="D40" s="18">
        <f t="shared" si="3"/>
        <v>26.954177897574123</v>
      </c>
      <c r="E40" s="18" t="str">
        <f t="shared" si="3"/>
        <v>-</v>
      </c>
      <c r="F40" s="18">
        <f t="shared" si="3"/>
        <v>6.8965517241379306</v>
      </c>
    </row>
    <row r="41" spans="1:8" ht="12" customHeight="1" x14ac:dyDescent="0.25">
      <c r="A41" s="10" t="s">
        <v>4</v>
      </c>
      <c r="B41" s="19">
        <f t="shared" si="3"/>
        <v>0.85889570552147243</v>
      </c>
      <c r="C41" s="20">
        <f t="shared" si="3"/>
        <v>0.58823529411764708</v>
      </c>
      <c r="D41" s="19">
        <f t="shared" si="3"/>
        <v>0.53908355795148255</v>
      </c>
      <c r="E41" s="20">
        <f t="shared" si="3"/>
        <v>17.647058823529413</v>
      </c>
      <c r="F41" s="20" t="str">
        <f t="shared" si="3"/>
        <v>-</v>
      </c>
    </row>
    <row r="42" spans="1:8" ht="12" customHeight="1" thickBot="1" x14ac:dyDescent="0.3">
      <c r="A42" s="3" t="s">
        <v>5</v>
      </c>
      <c r="B42" s="21">
        <f t="shared" si="3"/>
        <v>15.460122699386503</v>
      </c>
      <c r="C42" s="21">
        <f t="shared" si="3"/>
        <v>7.9411764705882346</v>
      </c>
      <c r="D42" s="21">
        <f t="shared" si="3"/>
        <v>11.859838274932615</v>
      </c>
      <c r="E42" s="21">
        <f t="shared" si="3"/>
        <v>17.647058823529413</v>
      </c>
      <c r="F42" s="21">
        <f t="shared" si="3"/>
        <v>59.770114942528743</v>
      </c>
    </row>
    <row r="43" spans="1:8" ht="12" customHeight="1" x14ac:dyDescent="0.25">
      <c r="A43" s="24" t="s">
        <v>13</v>
      </c>
      <c r="B43" s="11"/>
      <c r="C43" s="11"/>
      <c r="D43" s="11"/>
      <c r="E43" s="11"/>
      <c r="F43" s="11"/>
      <c r="H43" s="23"/>
    </row>
    <row r="44" spans="1:8" ht="12" customHeight="1" x14ac:dyDescent="0.25">
      <c r="A44" s="15" t="s">
        <v>10</v>
      </c>
      <c r="B44" s="19"/>
      <c r="C44" s="19"/>
      <c r="D44" s="19"/>
      <c r="E44" s="19"/>
      <c r="F44" s="19"/>
    </row>
    <row r="45" spans="1:8" ht="12" customHeight="1" x14ac:dyDescent="0.25">
      <c r="A45" s="16" t="s">
        <v>51</v>
      </c>
      <c r="B45" s="19"/>
      <c r="C45" s="19"/>
      <c r="D45" s="19"/>
      <c r="E45" s="19"/>
      <c r="F45" s="19"/>
    </row>
    <row r="46" spans="1:8" ht="12" customHeight="1" x14ac:dyDescent="0.25">
      <c r="A46" s="10"/>
      <c r="B46" s="19"/>
      <c r="C46" s="19"/>
      <c r="D46" s="19"/>
      <c r="E46" s="19"/>
      <c r="F46" s="19"/>
    </row>
    <row r="47" spans="1:8" ht="12" customHeight="1" x14ac:dyDescent="0.25">
      <c r="A47" s="10"/>
      <c r="B47" s="19"/>
      <c r="C47" s="19"/>
      <c r="D47" s="19"/>
      <c r="E47" s="19"/>
      <c r="F47" s="19"/>
    </row>
    <row r="48" spans="1:8" ht="12" customHeight="1" x14ac:dyDescent="0.25">
      <c r="A48" s="10"/>
      <c r="B48" s="19"/>
      <c r="C48" s="19"/>
      <c r="D48" s="19"/>
      <c r="E48" s="19"/>
      <c r="F48" s="19"/>
    </row>
    <row r="49" spans="1:6" ht="12" customHeight="1" x14ac:dyDescent="0.25">
      <c r="A49" s="10"/>
      <c r="B49" s="19"/>
      <c r="C49" s="19"/>
      <c r="D49" s="19"/>
      <c r="E49" s="19"/>
      <c r="F49" s="19"/>
    </row>
    <row r="50" spans="1:6" ht="12" customHeight="1" x14ac:dyDescent="0.25">
      <c r="A50" s="10"/>
      <c r="B50" s="19"/>
      <c r="C50" s="19"/>
      <c r="D50" s="19"/>
      <c r="E50" s="19"/>
      <c r="F50" s="19"/>
    </row>
    <row r="51" spans="1:6" ht="12" customHeight="1" x14ac:dyDescent="0.25">
      <c r="A51" s="10"/>
      <c r="B51" s="19"/>
      <c r="C51" s="19"/>
      <c r="D51" s="19"/>
      <c r="E51" s="19"/>
      <c r="F51" s="19"/>
    </row>
    <row r="52" spans="1:6" ht="12" customHeight="1" x14ac:dyDescent="0.25">
      <c r="A52" s="10"/>
      <c r="B52" s="19"/>
      <c r="C52" s="19"/>
      <c r="D52" s="19"/>
      <c r="E52" s="19"/>
      <c r="F52" s="19"/>
    </row>
    <row r="53" spans="1:6" ht="12" customHeight="1" x14ac:dyDescent="0.25">
      <c r="A53" s="10"/>
      <c r="B53" s="19"/>
      <c r="C53" s="19"/>
      <c r="D53" s="19"/>
      <c r="E53" s="19"/>
      <c r="F53" s="19"/>
    </row>
    <row r="54" spans="1:6" ht="12" customHeight="1" x14ac:dyDescent="0.25">
      <c r="A54" s="10"/>
      <c r="B54" s="19"/>
      <c r="C54" s="19"/>
      <c r="D54" s="19"/>
      <c r="E54" s="19"/>
      <c r="F54" s="19"/>
    </row>
    <row r="55" spans="1:6" ht="12" customHeight="1" x14ac:dyDescent="0.25">
      <c r="A55" s="10"/>
      <c r="B55" s="19"/>
      <c r="C55" s="19"/>
      <c r="D55" s="19"/>
      <c r="E55" s="19"/>
      <c r="F55" s="19"/>
    </row>
    <row r="56" spans="1:6" ht="12" customHeight="1" x14ac:dyDescent="0.25">
      <c r="A56" s="10"/>
      <c r="B56" s="19"/>
      <c r="C56" s="19"/>
      <c r="D56" s="19"/>
      <c r="E56" s="19"/>
      <c r="F56" s="19"/>
    </row>
    <row r="57" spans="1:6" ht="12" customHeight="1" x14ac:dyDescent="0.25">
      <c r="A57" s="10"/>
      <c r="B57" s="19"/>
      <c r="C57" s="19"/>
      <c r="D57" s="19"/>
      <c r="E57" s="19"/>
      <c r="F57" s="19"/>
    </row>
    <row r="58" spans="1:6" ht="12" customHeight="1" x14ac:dyDescent="0.25">
      <c r="A58" s="10"/>
      <c r="B58" s="19"/>
      <c r="C58" s="19"/>
      <c r="D58" s="19"/>
      <c r="E58" s="19"/>
      <c r="F58" s="19"/>
    </row>
    <row r="59" spans="1:6" ht="12" customHeight="1" x14ac:dyDescent="0.25">
      <c r="A59" s="10"/>
      <c r="B59" s="19"/>
      <c r="C59" s="19"/>
      <c r="D59" s="19"/>
      <c r="E59" s="19"/>
      <c r="F59" s="19"/>
    </row>
    <row r="60" spans="1:6" ht="12" customHeight="1" x14ac:dyDescent="0.25">
      <c r="A60" s="10"/>
      <c r="B60" s="19"/>
      <c r="C60" s="19"/>
      <c r="D60" s="19"/>
      <c r="E60" s="19"/>
      <c r="F60" s="19"/>
    </row>
    <row r="61" spans="1:6" ht="12" customHeight="1" x14ac:dyDescent="0.25"/>
    <row r="62" spans="1:6" x14ac:dyDescent="0.25">
      <c r="A62" s="16" t="s">
        <v>10</v>
      </c>
    </row>
    <row r="75" spans="1:1" x14ac:dyDescent="0.25">
      <c r="A75" s="16"/>
    </row>
  </sheetData>
  <mergeCells count="1">
    <mergeCell ref="B4:F4"/>
  </mergeCells>
  <pageMargins left="0.70866141732283472" right="0.70866141732283472" top="0.35433070866141736" bottom="0.15748031496062992" header="0.31496062992125984" footer="0.31496062992125984"/>
  <pageSetup paperSize="9" orientation="portrait" r:id="rId1"/>
  <ignoredErrors>
    <ignoredError sqref="B12:B18" formula="1"/>
    <ignoredError sqref="C6:D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showGridLines="0" workbookViewId="0">
      <selection activeCell="B6" sqref="B6:F23"/>
    </sheetView>
  </sheetViews>
  <sheetFormatPr defaultRowHeight="15" x14ac:dyDescent="0.25"/>
  <cols>
    <col min="1" max="1" width="15.140625" customWidth="1"/>
  </cols>
  <sheetData>
    <row r="1" spans="1:6" x14ac:dyDescent="0.25">
      <c r="A1" s="2" t="s">
        <v>11</v>
      </c>
    </row>
    <row r="2" spans="1:6" x14ac:dyDescent="0.25">
      <c r="A2" s="1" t="s">
        <v>31</v>
      </c>
      <c r="B2" s="2"/>
      <c r="C2" s="2"/>
      <c r="D2" s="2"/>
      <c r="E2" s="2"/>
      <c r="F2" s="2"/>
    </row>
    <row r="3" spans="1:6" thickBot="1" x14ac:dyDescent="0.35">
      <c r="A3" s="2"/>
      <c r="B3" s="2"/>
      <c r="C3" s="2"/>
      <c r="D3" s="2"/>
      <c r="E3" s="2"/>
      <c r="F3" s="2"/>
    </row>
    <row r="4" spans="1:6" x14ac:dyDescent="0.25">
      <c r="A4" s="29" t="s">
        <v>0</v>
      </c>
      <c r="B4" s="30" t="s">
        <v>14</v>
      </c>
      <c r="C4" s="30"/>
      <c r="D4" s="30"/>
      <c r="E4" s="30"/>
      <c r="F4" s="30"/>
    </row>
    <row r="5" spans="1:6" x14ac:dyDescent="0.25">
      <c r="A5" s="4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</row>
    <row r="6" spans="1:6" ht="14.45" x14ac:dyDescent="0.3">
      <c r="A6" s="31" t="s">
        <v>1</v>
      </c>
      <c r="B6" s="31">
        <f>SUM(C6:F6)</f>
        <v>889</v>
      </c>
      <c r="C6" s="31">
        <f>SUM(C7:C11)</f>
        <v>345</v>
      </c>
      <c r="D6" s="31">
        <f>SUM(D7:D11)</f>
        <v>334</v>
      </c>
      <c r="E6" s="31">
        <f>SUM(E7:E11)</f>
        <v>9</v>
      </c>
      <c r="F6" s="31">
        <f>SUM(F7:F11)</f>
        <v>201</v>
      </c>
    </row>
    <row r="7" spans="1:6" x14ac:dyDescent="0.25">
      <c r="A7" s="2" t="s">
        <v>7</v>
      </c>
      <c r="B7" s="2">
        <f>SUM(B13,B19)</f>
        <v>220</v>
      </c>
      <c r="C7" s="9">
        <f>IF(SUM(C13,C19)=0,"-",SUM(C13,C19))</f>
        <v>63</v>
      </c>
      <c r="D7" s="9">
        <f>IF(SUM(D13,D19)=0,"-",SUM(D13,D19))</f>
        <v>144</v>
      </c>
      <c r="E7" s="9">
        <f>IF(SUM(E13,E19)=0,"-",SUM(E13,E19))</f>
        <v>4</v>
      </c>
      <c r="F7" s="9">
        <f>IF(SUM(F13,F19)=0,"-",SUM(F13,F19))</f>
        <v>9</v>
      </c>
    </row>
    <row r="8" spans="1:6" ht="14.45" x14ac:dyDescent="0.3">
      <c r="A8" s="2" t="s">
        <v>2</v>
      </c>
      <c r="B8" s="2">
        <f>SUM(B14,B20)</f>
        <v>280</v>
      </c>
      <c r="C8" s="9">
        <f t="shared" ref="C8:F11" si="0">IF(SUM(C14,C20)=0,"-",SUM(C14,C20))</f>
        <v>246</v>
      </c>
      <c r="D8" s="9">
        <f t="shared" si="0"/>
        <v>32</v>
      </c>
      <c r="E8" s="9" t="str">
        <f t="shared" si="0"/>
        <v>-</v>
      </c>
      <c r="F8" s="9">
        <f t="shared" si="0"/>
        <v>2</v>
      </c>
    </row>
    <row r="9" spans="1:6" ht="14.45" x14ac:dyDescent="0.3">
      <c r="A9" s="2" t="s">
        <v>3</v>
      </c>
      <c r="B9" s="2">
        <f>SUM(B15,B21)</f>
        <v>172</v>
      </c>
      <c r="C9" s="9">
        <f t="shared" si="0"/>
        <v>17</v>
      </c>
      <c r="D9" s="9">
        <f t="shared" si="0"/>
        <v>148</v>
      </c>
      <c r="E9" s="9">
        <f t="shared" si="0"/>
        <v>3</v>
      </c>
      <c r="F9" s="9">
        <f t="shared" si="0"/>
        <v>4</v>
      </c>
    </row>
    <row r="10" spans="1:6" x14ac:dyDescent="0.25">
      <c r="A10" s="2" t="s">
        <v>4</v>
      </c>
      <c r="B10" s="2">
        <f>SUM(B16,B22)</f>
        <v>3</v>
      </c>
      <c r="C10" s="9">
        <f t="shared" si="0"/>
        <v>1</v>
      </c>
      <c r="D10" s="9" t="str">
        <f t="shared" si="0"/>
        <v>-</v>
      </c>
      <c r="E10" s="9">
        <f t="shared" si="0"/>
        <v>2</v>
      </c>
      <c r="F10" s="9" t="str">
        <f t="shared" si="0"/>
        <v>-</v>
      </c>
    </row>
    <row r="11" spans="1:6" ht="14.45" x14ac:dyDescent="0.3">
      <c r="A11" s="2" t="s">
        <v>5</v>
      </c>
      <c r="B11" s="2">
        <f>SUM(B17,B23)</f>
        <v>214</v>
      </c>
      <c r="C11" s="2">
        <f>SUM(C17,C23)</f>
        <v>18</v>
      </c>
      <c r="D11" s="2">
        <f>SUM(D17,D23)</f>
        <v>10</v>
      </c>
      <c r="E11" s="9" t="str">
        <f t="shared" si="0"/>
        <v>-</v>
      </c>
      <c r="F11" s="2">
        <f>SUM(F17,F23)</f>
        <v>186</v>
      </c>
    </row>
    <row r="12" spans="1:6" ht="14.45" x14ac:dyDescent="0.3">
      <c r="A12" s="31" t="s">
        <v>15</v>
      </c>
      <c r="B12" s="31">
        <f t="shared" ref="B12:B18" si="1">SUM(C12:F12)</f>
        <v>468</v>
      </c>
      <c r="C12" s="31">
        <f>SUM(C13:C17)</f>
        <v>186</v>
      </c>
      <c r="D12" s="31">
        <f>SUM(D13:D17)</f>
        <v>173</v>
      </c>
      <c r="E12" s="31">
        <f>SUM(E13:E17)</f>
        <v>5</v>
      </c>
      <c r="F12" s="31">
        <f>SUM(F13:F17)</f>
        <v>104</v>
      </c>
    </row>
    <row r="13" spans="1:6" x14ac:dyDescent="0.25">
      <c r="A13" s="2" t="s">
        <v>7</v>
      </c>
      <c r="B13" s="2">
        <f t="shared" si="1"/>
        <v>113</v>
      </c>
      <c r="C13" s="2">
        <v>30</v>
      </c>
      <c r="D13" s="2">
        <v>75</v>
      </c>
      <c r="E13" s="2">
        <v>2</v>
      </c>
      <c r="F13" s="2">
        <v>6</v>
      </c>
    </row>
    <row r="14" spans="1:6" ht="14.45" x14ac:dyDescent="0.3">
      <c r="A14" s="2" t="s">
        <v>2</v>
      </c>
      <c r="B14" s="2">
        <f t="shared" si="1"/>
        <v>162</v>
      </c>
      <c r="C14" s="2">
        <v>139</v>
      </c>
      <c r="D14" s="2">
        <v>22</v>
      </c>
      <c r="E14" s="13" t="s">
        <v>33</v>
      </c>
      <c r="F14" s="2">
        <v>1</v>
      </c>
    </row>
    <row r="15" spans="1:6" ht="14.45" x14ac:dyDescent="0.3">
      <c r="A15" s="2" t="s">
        <v>3</v>
      </c>
      <c r="B15" s="2">
        <f t="shared" si="1"/>
        <v>79</v>
      </c>
      <c r="C15" s="2">
        <v>8</v>
      </c>
      <c r="D15" s="2">
        <v>68</v>
      </c>
      <c r="E15" s="13">
        <v>1</v>
      </c>
      <c r="F15" s="2">
        <v>2</v>
      </c>
    </row>
    <row r="16" spans="1:6" x14ac:dyDescent="0.25">
      <c r="A16" s="2" t="s">
        <v>4</v>
      </c>
      <c r="B16" s="2">
        <f t="shared" si="1"/>
        <v>3</v>
      </c>
      <c r="C16" s="13">
        <v>1</v>
      </c>
      <c r="D16" s="13" t="s">
        <v>33</v>
      </c>
      <c r="E16" s="13">
        <v>2</v>
      </c>
      <c r="F16" s="13" t="s">
        <v>33</v>
      </c>
    </row>
    <row r="17" spans="1:6" ht="14.45" x14ac:dyDescent="0.3">
      <c r="A17" s="2" t="s">
        <v>5</v>
      </c>
      <c r="B17" s="2">
        <f t="shared" si="1"/>
        <v>111</v>
      </c>
      <c r="C17" s="2">
        <v>8</v>
      </c>
      <c r="D17" s="2">
        <v>8</v>
      </c>
      <c r="E17" s="13" t="s">
        <v>33</v>
      </c>
      <c r="F17" s="2">
        <v>95</v>
      </c>
    </row>
    <row r="18" spans="1:6" x14ac:dyDescent="0.25">
      <c r="A18" s="31" t="s">
        <v>16</v>
      </c>
      <c r="B18" s="31">
        <f t="shared" si="1"/>
        <v>421</v>
      </c>
      <c r="C18" s="31">
        <f>SUM(C19:C23)</f>
        <v>159</v>
      </c>
      <c r="D18" s="31">
        <f>SUM(D19:D23)</f>
        <v>161</v>
      </c>
      <c r="E18" s="31">
        <f>SUM(E19:E23)</f>
        <v>4</v>
      </c>
      <c r="F18" s="31">
        <f>SUM(F19:F23)</f>
        <v>97</v>
      </c>
    </row>
    <row r="19" spans="1:6" x14ac:dyDescent="0.25">
      <c r="A19" s="2" t="s">
        <v>7</v>
      </c>
      <c r="B19" s="2">
        <f>IF(SUM(C19:F19)=0,"-",SUM(C19:F19))</f>
        <v>107</v>
      </c>
      <c r="C19" s="2">
        <v>33</v>
      </c>
      <c r="D19" s="2">
        <v>69</v>
      </c>
      <c r="E19" s="13">
        <v>2</v>
      </c>
      <c r="F19" s="2">
        <v>3</v>
      </c>
    </row>
    <row r="20" spans="1:6" ht="14.45" x14ac:dyDescent="0.3">
      <c r="A20" s="2" t="s">
        <v>2</v>
      </c>
      <c r="B20" s="2">
        <f>IF(SUM(C20:F20)=0,"-",SUM(C20:F20))</f>
        <v>118</v>
      </c>
      <c r="C20" s="2">
        <v>107</v>
      </c>
      <c r="D20" s="2">
        <v>10</v>
      </c>
      <c r="E20" s="13" t="s">
        <v>33</v>
      </c>
      <c r="F20" s="2">
        <v>1</v>
      </c>
    </row>
    <row r="21" spans="1:6" ht="14.45" x14ac:dyDescent="0.3">
      <c r="A21" s="2" t="s">
        <v>3</v>
      </c>
      <c r="B21" s="2">
        <f>IF(SUM(C21:F21)=0,"-",SUM(C21:F21))</f>
        <v>93</v>
      </c>
      <c r="C21" s="9">
        <v>9</v>
      </c>
      <c r="D21" s="9">
        <v>80</v>
      </c>
      <c r="E21" s="13">
        <v>2</v>
      </c>
      <c r="F21" s="9">
        <v>2</v>
      </c>
    </row>
    <row r="22" spans="1:6" x14ac:dyDescent="0.25">
      <c r="A22" s="2" t="s">
        <v>4</v>
      </c>
      <c r="B22" s="9" t="str">
        <f>IF(SUM(C22:F22)=0,"-",SUM(C22:F22))</f>
        <v>-</v>
      </c>
      <c r="C22" s="13" t="s">
        <v>33</v>
      </c>
      <c r="D22" s="13" t="s">
        <v>33</v>
      </c>
      <c r="E22" s="13" t="s">
        <v>33</v>
      </c>
      <c r="F22" s="13" t="s">
        <v>33</v>
      </c>
    </row>
    <row r="23" spans="1:6" thickBot="1" x14ac:dyDescent="0.35">
      <c r="A23" s="3" t="s">
        <v>5</v>
      </c>
      <c r="B23" s="3">
        <f>IF(SUM(C23:F23)=0,"-",SUM(C23:F23))</f>
        <v>103</v>
      </c>
      <c r="C23" s="14">
        <v>10</v>
      </c>
      <c r="D23" s="14">
        <v>2</v>
      </c>
      <c r="E23" s="32" t="s">
        <v>33</v>
      </c>
      <c r="F23" s="14">
        <v>91</v>
      </c>
    </row>
    <row r="24" spans="1:6" x14ac:dyDescent="0.25">
      <c r="A24" s="15" t="s">
        <v>10</v>
      </c>
      <c r="B24" s="2"/>
      <c r="C24" s="2"/>
      <c r="D24" s="2"/>
      <c r="E24" s="2"/>
      <c r="F24" s="2"/>
    </row>
    <row r="25" spans="1:6" ht="14.45" x14ac:dyDescent="0.3">
      <c r="A25" s="16" t="s">
        <v>51</v>
      </c>
      <c r="B25" s="2"/>
      <c r="C25" s="2"/>
      <c r="D25" s="2"/>
      <c r="E25" s="2"/>
      <c r="F25" s="2"/>
    </row>
    <row r="26" spans="1:6" ht="22.5" customHeight="1" x14ac:dyDescent="0.25">
      <c r="A26" s="1" t="s">
        <v>30</v>
      </c>
      <c r="B26" s="2"/>
      <c r="C26" s="2"/>
      <c r="D26" s="2"/>
      <c r="E26" s="2"/>
      <c r="F26" s="2"/>
    </row>
    <row r="27" spans="1:6" ht="6.75" customHeight="1" thickBot="1" x14ac:dyDescent="0.35">
      <c r="A27" s="2"/>
      <c r="B27" s="2"/>
      <c r="C27" s="2"/>
      <c r="D27" s="2"/>
      <c r="E27" s="2"/>
      <c r="F27" s="2"/>
    </row>
    <row r="28" spans="1:6" x14ac:dyDescent="0.25">
      <c r="A28" s="29" t="s">
        <v>0</v>
      </c>
      <c r="B28" s="30" t="s">
        <v>17</v>
      </c>
      <c r="C28" s="30"/>
      <c r="D28" s="30"/>
      <c r="E28" s="30"/>
      <c r="F28" s="30"/>
    </row>
    <row r="29" spans="1:6" x14ac:dyDescent="0.25">
      <c r="A29" s="4"/>
      <c r="B29" s="5" t="s">
        <v>1</v>
      </c>
      <c r="C29" s="5" t="s">
        <v>2</v>
      </c>
      <c r="D29" s="5" t="s">
        <v>3</v>
      </c>
      <c r="E29" s="5" t="s">
        <v>4</v>
      </c>
      <c r="F29" s="5" t="s">
        <v>5</v>
      </c>
    </row>
    <row r="30" spans="1:6" ht="14.45" x14ac:dyDescent="0.3">
      <c r="A30" s="31" t="s">
        <v>1</v>
      </c>
      <c r="B30" s="33">
        <f>SUM(B31:B35)</f>
        <v>815</v>
      </c>
      <c r="C30" s="46">
        <f t="shared" ref="C30:F30" si="2">SUM(C31:C35)</f>
        <v>340</v>
      </c>
      <c r="D30" s="46">
        <f t="shared" si="2"/>
        <v>371</v>
      </c>
      <c r="E30" s="46">
        <f t="shared" si="2"/>
        <v>17</v>
      </c>
      <c r="F30" s="46">
        <f t="shared" si="2"/>
        <v>87</v>
      </c>
    </row>
    <row r="31" spans="1:6" x14ac:dyDescent="0.25">
      <c r="A31" s="2" t="s">
        <v>7</v>
      </c>
      <c r="B31" s="34">
        <f>SUM(B37,B43)</f>
        <v>315</v>
      </c>
      <c r="C31" s="25">
        <f t="shared" ref="C31:F35" si="3">IF(SUM(C37,C43)=0,"-",SUM(C37,C43))</f>
        <v>94</v>
      </c>
      <c r="D31" s="25">
        <f t="shared" si="3"/>
        <v>191</v>
      </c>
      <c r="E31" s="25">
        <f t="shared" si="3"/>
        <v>8</v>
      </c>
      <c r="F31" s="25">
        <f t="shared" si="3"/>
        <v>22</v>
      </c>
    </row>
    <row r="32" spans="1:6" ht="14.45" x14ac:dyDescent="0.3">
      <c r="A32" s="2" t="s">
        <v>2</v>
      </c>
      <c r="B32" s="34">
        <f>SUM(B38,B44)</f>
        <v>246</v>
      </c>
      <c r="C32" s="25">
        <f t="shared" si="3"/>
        <v>202</v>
      </c>
      <c r="D32" s="25">
        <f t="shared" si="3"/>
        <v>34</v>
      </c>
      <c r="E32" s="25">
        <f t="shared" si="3"/>
        <v>3</v>
      </c>
      <c r="F32" s="25">
        <f t="shared" si="3"/>
        <v>7</v>
      </c>
    </row>
    <row r="33" spans="1:6" ht="14.45" x14ac:dyDescent="0.3">
      <c r="A33" s="2" t="s">
        <v>3</v>
      </c>
      <c r="B33" s="34">
        <f>SUM(B39,B45)</f>
        <v>121</v>
      </c>
      <c r="C33" s="25">
        <f t="shared" si="3"/>
        <v>15</v>
      </c>
      <c r="D33" s="25">
        <f t="shared" si="3"/>
        <v>100</v>
      </c>
      <c r="E33" s="25" t="str">
        <f t="shared" si="3"/>
        <v>-</v>
      </c>
      <c r="F33" s="25">
        <f t="shared" si="3"/>
        <v>6</v>
      </c>
    </row>
    <row r="34" spans="1:6" x14ac:dyDescent="0.25">
      <c r="A34" s="2" t="s">
        <v>4</v>
      </c>
      <c r="B34" s="25">
        <f>IF(SUM(C34:F34)=0,"-",SUM(C34:F34))</f>
        <v>7</v>
      </c>
      <c r="C34" s="25">
        <f t="shared" si="3"/>
        <v>2</v>
      </c>
      <c r="D34" s="25">
        <f t="shared" si="3"/>
        <v>2</v>
      </c>
      <c r="E34" s="25">
        <f t="shared" si="3"/>
        <v>3</v>
      </c>
      <c r="F34" s="25" t="str">
        <f t="shared" si="3"/>
        <v>-</v>
      </c>
    </row>
    <row r="35" spans="1:6" ht="14.45" x14ac:dyDescent="0.3">
      <c r="A35" s="2" t="s">
        <v>5</v>
      </c>
      <c r="B35" s="34">
        <f>SUM(B41,B47)</f>
        <v>126</v>
      </c>
      <c r="C35" s="25">
        <f t="shared" si="3"/>
        <v>27</v>
      </c>
      <c r="D35" s="25">
        <f t="shared" si="3"/>
        <v>44</v>
      </c>
      <c r="E35" s="25">
        <f t="shared" si="3"/>
        <v>3</v>
      </c>
      <c r="F35" s="25">
        <f t="shared" si="3"/>
        <v>52</v>
      </c>
    </row>
    <row r="36" spans="1:6" ht="14.45" x14ac:dyDescent="0.3">
      <c r="A36" s="31" t="s">
        <v>15</v>
      </c>
      <c r="B36" s="33">
        <f>SUM(B37:B41)</f>
        <v>430</v>
      </c>
      <c r="C36" s="46">
        <f t="shared" ref="C36:F36" si="4">SUM(C37:C41)</f>
        <v>164</v>
      </c>
      <c r="D36" s="46">
        <f t="shared" si="4"/>
        <v>214</v>
      </c>
      <c r="E36" s="46">
        <f t="shared" si="4"/>
        <v>11</v>
      </c>
      <c r="F36" s="46">
        <f t="shared" si="4"/>
        <v>41</v>
      </c>
    </row>
    <row r="37" spans="1:6" x14ac:dyDescent="0.25">
      <c r="A37" s="2" t="s">
        <v>7</v>
      </c>
      <c r="B37" s="34">
        <f t="shared" ref="B37:B47" si="5">SUM(C37:F37)</f>
        <v>178</v>
      </c>
      <c r="C37" s="34">
        <v>46</v>
      </c>
      <c r="D37" s="34">
        <v>118</v>
      </c>
      <c r="E37" s="34">
        <v>4</v>
      </c>
      <c r="F37" s="34">
        <v>10</v>
      </c>
    </row>
    <row r="38" spans="1:6" ht="14.45" x14ac:dyDescent="0.3">
      <c r="A38" s="2" t="s">
        <v>2</v>
      </c>
      <c r="B38" s="34">
        <f t="shared" si="5"/>
        <v>131</v>
      </c>
      <c r="C38" s="34">
        <v>98</v>
      </c>
      <c r="D38" s="34">
        <v>24</v>
      </c>
      <c r="E38" s="34">
        <v>3</v>
      </c>
      <c r="F38" s="34">
        <v>6</v>
      </c>
    </row>
    <row r="39" spans="1:6" ht="14.45" x14ac:dyDescent="0.3">
      <c r="A39" s="2" t="s">
        <v>3</v>
      </c>
      <c r="B39" s="34">
        <f t="shared" si="5"/>
        <v>59</v>
      </c>
      <c r="C39" s="34">
        <v>8</v>
      </c>
      <c r="D39" s="34">
        <v>49</v>
      </c>
      <c r="E39" s="45" t="s">
        <v>33</v>
      </c>
      <c r="F39" s="35">
        <v>2</v>
      </c>
    </row>
    <row r="40" spans="1:6" x14ac:dyDescent="0.25">
      <c r="A40" s="2" t="s">
        <v>4</v>
      </c>
      <c r="B40" s="25">
        <f>IF(SUM(C40:F40)=0,"-",SUM(C40:F40))</f>
        <v>7</v>
      </c>
      <c r="C40" s="35">
        <v>2</v>
      </c>
      <c r="D40" s="35">
        <v>2</v>
      </c>
      <c r="E40" s="35">
        <v>3</v>
      </c>
      <c r="F40" s="45" t="s">
        <v>33</v>
      </c>
    </row>
    <row r="41" spans="1:6" ht="14.45" x14ac:dyDescent="0.3">
      <c r="A41" s="2" t="s">
        <v>5</v>
      </c>
      <c r="B41" s="34">
        <f t="shared" si="5"/>
        <v>55</v>
      </c>
      <c r="C41" s="34">
        <v>10</v>
      </c>
      <c r="D41" s="34">
        <v>21</v>
      </c>
      <c r="E41" s="35">
        <v>1</v>
      </c>
      <c r="F41" s="34">
        <v>23</v>
      </c>
    </row>
    <row r="42" spans="1:6" x14ac:dyDescent="0.25">
      <c r="A42" s="31" t="s">
        <v>16</v>
      </c>
      <c r="B42" s="33">
        <f>SUM(B43:B47)</f>
        <v>385</v>
      </c>
      <c r="C42" s="46">
        <f t="shared" ref="C42:F42" si="6">SUM(C43:C47)</f>
        <v>176</v>
      </c>
      <c r="D42" s="46">
        <f t="shared" si="6"/>
        <v>157</v>
      </c>
      <c r="E42" s="46">
        <f t="shared" si="6"/>
        <v>6</v>
      </c>
      <c r="F42" s="46">
        <f t="shared" si="6"/>
        <v>46</v>
      </c>
    </row>
    <row r="43" spans="1:6" x14ac:dyDescent="0.25">
      <c r="A43" s="2" t="s">
        <v>7</v>
      </c>
      <c r="B43" s="2">
        <f t="shared" si="5"/>
        <v>137</v>
      </c>
      <c r="C43" s="2">
        <v>48</v>
      </c>
      <c r="D43" s="2">
        <v>73</v>
      </c>
      <c r="E43" s="13">
        <v>4</v>
      </c>
      <c r="F43" s="2">
        <v>12</v>
      </c>
    </row>
    <row r="44" spans="1:6" ht="14.45" x14ac:dyDescent="0.3">
      <c r="A44" s="2" t="s">
        <v>2</v>
      </c>
      <c r="B44" s="2">
        <f t="shared" si="5"/>
        <v>115</v>
      </c>
      <c r="C44" s="2">
        <v>104</v>
      </c>
      <c r="D44" s="2">
        <v>10</v>
      </c>
      <c r="E44" s="45" t="s">
        <v>33</v>
      </c>
      <c r="F44" s="2">
        <v>1</v>
      </c>
    </row>
    <row r="45" spans="1:6" ht="14.45" x14ac:dyDescent="0.3">
      <c r="A45" s="2" t="s">
        <v>3</v>
      </c>
      <c r="B45" s="2">
        <f t="shared" si="5"/>
        <v>62</v>
      </c>
      <c r="C45" s="25">
        <v>7</v>
      </c>
      <c r="D45" s="25">
        <v>51</v>
      </c>
      <c r="E45" s="45" t="s">
        <v>33</v>
      </c>
      <c r="F45" s="25">
        <v>4</v>
      </c>
    </row>
    <row r="46" spans="1:6" x14ac:dyDescent="0.25">
      <c r="A46" s="2" t="s">
        <v>4</v>
      </c>
      <c r="B46" s="9" t="str">
        <f>IF(SUM(C46:F46)=0,"-",SUM(C46:F46))</f>
        <v>-</v>
      </c>
      <c r="C46" s="45" t="s">
        <v>33</v>
      </c>
      <c r="D46" s="45" t="s">
        <v>33</v>
      </c>
      <c r="E46" s="45" t="s">
        <v>33</v>
      </c>
      <c r="F46" s="45" t="s">
        <v>33</v>
      </c>
    </row>
    <row r="47" spans="1:6" ht="15.75" thickBot="1" x14ac:dyDescent="0.3">
      <c r="A47" s="3" t="s">
        <v>5</v>
      </c>
      <c r="B47" s="3">
        <f t="shared" si="5"/>
        <v>71</v>
      </c>
      <c r="C47" s="36">
        <v>17</v>
      </c>
      <c r="D47" s="36">
        <v>23</v>
      </c>
      <c r="E47" s="37">
        <v>2</v>
      </c>
      <c r="F47" s="36">
        <v>29</v>
      </c>
    </row>
    <row r="48" spans="1:6" x14ac:dyDescent="0.25">
      <c r="A48" s="24" t="s">
        <v>13</v>
      </c>
      <c r="B48" s="11"/>
      <c r="C48" s="11"/>
      <c r="D48" s="11"/>
      <c r="E48" s="11"/>
      <c r="F48" s="11"/>
    </row>
    <row r="49" spans="1:1" x14ac:dyDescent="0.25">
      <c r="A49" s="15" t="s">
        <v>10</v>
      </c>
    </row>
    <row r="50" spans="1:1" x14ac:dyDescent="0.25">
      <c r="A50" s="16" t="s">
        <v>51</v>
      </c>
    </row>
    <row r="65" spans="1:1" x14ac:dyDescent="0.25">
      <c r="A65" s="16" t="s">
        <v>10</v>
      </c>
    </row>
    <row r="79" spans="1:1" x14ac:dyDescent="0.25">
      <c r="A79" s="16" t="s">
        <v>10</v>
      </c>
    </row>
  </sheetData>
  <pageMargins left="0.7" right="0.7" top="0.75" bottom="0.75" header="0.3" footer="0.3"/>
  <pageSetup paperSize="9" orientation="portrait" r:id="rId1"/>
  <ignoredErrors>
    <ignoredError sqref="B34 B40 B42 B46 E1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selection activeCell="K5" sqref="K5"/>
    </sheetView>
  </sheetViews>
  <sheetFormatPr defaultRowHeight="15" x14ac:dyDescent="0.25"/>
  <cols>
    <col min="1" max="1" width="24.42578125" customWidth="1"/>
  </cols>
  <sheetData>
    <row r="1" spans="1:6" x14ac:dyDescent="0.25">
      <c r="A1" s="2" t="s">
        <v>11</v>
      </c>
      <c r="B1" s="2"/>
      <c r="C1" s="2"/>
      <c r="D1" s="2"/>
      <c r="E1" s="2"/>
      <c r="F1" s="2"/>
    </row>
    <row r="2" spans="1:6" x14ac:dyDescent="0.25">
      <c r="A2" s="1" t="s">
        <v>32</v>
      </c>
      <c r="B2" s="2"/>
      <c r="C2" s="2"/>
      <c r="D2" s="2"/>
      <c r="E2" s="2"/>
      <c r="F2" s="2"/>
    </row>
    <row r="3" spans="1:6" thickBot="1" x14ac:dyDescent="0.35">
      <c r="A3" s="2"/>
      <c r="B3" s="2"/>
      <c r="C3" s="2"/>
      <c r="D3" s="2"/>
      <c r="E3" s="2"/>
      <c r="F3" s="2"/>
    </row>
    <row r="4" spans="1:6" ht="14.45" x14ac:dyDescent="0.3">
      <c r="A4" s="29" t="s">
        <v>18</v>
      </c>
      <c r="B4" s="67" t="s">
        <v>12</v>
      </c>
      <c r="C4" s="67"/>
      <c r="D4" s="67"/>
      <c r="E4" s="67"/>
      <c r="F4" s="67"/>
    </row>
    <row r="5" spans="1:6" x14ac:dyDescent="0.25">
      <c r="A5" s="4" t="s">
        <v>19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</row>
    <row r="6" spans="1:6" x14ac:dyDescent="0.25">
      <c r="A6" s="31" t="s">
        <v>20</v>
      </c>
      <c r="B6" s="31">
        <f>SUM(B7:B9)</f>
        <v>889</v>
      </c>
      <c r="C6" s="31">
        <f>SUM(C7:C9)</f>
        <v>345</v>
      </c>
      <c r="D6" s="31">
        <f>SUM(D7:D9)</f>
        <v>334</v>
      </c>
      <c r="E6" s="31">
        <f>SUM(E7:E9)</f>
        <v>9</v>
      </c>
      <c r="F6" s="31">
        <f>SUM(F7:F9)</f>
        <v>201</v>
      </c>
    </row>
    <row r="7" spans="1:6" ht="14.45" x14ac:dyDescent="0.3">
      <c r="A7" s="2" t="s">
        <v>21</v>
      </c>
      <c r="B7" s="2">
        <f>SUM(C7:F7)</f>
        <v>613</v>
      </c>
      <c r="C7" s="38">
        <v>265</v>
      </c>
      <c r="D7" s="38">
        <v>318</v>
      </c>
      <c r="E7" s="38">
        <v>8</v>
      </c>
      <c r="F7" s="38">
        <v>22</v>
      </c>
    </row>
    <row r="8" spans="1:6" ht="14.45" x14ac:dyDescent="0.3">
      <c r="A8" s="2" t="s">
        <v>22</v>
      </c>
      <c r="B8" s="2">
        <f>SUM(C8:F8)</f>
        <v>82</v>
      </c>
      <c r="C8" s="38">
        <v>65</v>
      </c>
      <c r="D8" s="38">
        <v>14</v>
      </c>
      <c r="E8" s="39">
        <v>1</v>
      </c>
      <c r="F8" s="38">
        <v>2</v>
      </c>
    </row>
    <row r="9" spans="1:6" x14ac:dyDescent="0.25">
      <c r="A9" s="10" t="s">
        <v>23</v>
      </c>
      <c r="B9" s="2">
        <f>SUM(C9:F9)</f>
        <v>194</v>
      </c>
      <c r="C9" s="40">
        <v>15</v>
      </c>
      <c r="D9" s="40">
        <v>2</v>
      </c>
      <c r="E9" s="66" t="s">
        <v>33</v>
      </c>
      <c r="F9" s="40">
        <v>177</v>
      </c>
    </row>
    <row r="10" spans="1:6" x14ac:dyDescent="0.25">
      <c r="A10" s="31" t="s">
        <v>24</v>
      </c>
      <c r="B10" s="46">
        <f t="shared" ref="B10:D10" si="0">SUM(B11:B13)</f>
        <v>815</v>
      </c>
      <c r="C10" s="46">
        <f t="shared" si="0"/>
        <v>340</v>
      </c>
      <c r="D10" s="46">
        <f t="shared" si="0"/>
        <v>371</v>
      </c>
      <c r="E10" s="33">
        <f>SUM(E11:E13)</f>
        <v>17</v>
      </c>
      <c r="F10" s="46">
        <f>SUM(F11:F13)</f>
        <v>87</v>
      </c>
    </row>
    <row r="11" spans="1:6" ht="14.45" x14ac:dyDescent="0.3">
      <c r="A11" s="2" t="s">
        <v>21</v>
      </c>
      <c r="B11" s="34">
        <f>SUM(C11:F11)</f>
        <v>603</v>
      </c>
      <c r="C11" s="44">
        <v>222</v>
      </c>
      <c r="D11" s="44">
        <v>340</v>
      </c>
      <c r="E11" s="44">
        <v>13</v>
      </c>
      <c r="F11" s="44">
        <v>28</v>
      </c>
    </row>
    <row r="12" spans="1:6" ht="14.45" x14ac:dyDescent="0.3">
      <c r="A12" s="2" t="s">
        <v>22</v>
      </c>
      <c r="B12" s="34">
        <f>SUM(C12:F12)</f>
        <v>108</v>
      </c>
      <c r="C12" s="44">
        <v>91</v>
      </c>
      <c r="D12" s="44">
        <v>12</v>
      </c>
      <c r="E12" s="45">
        <v>1</v>
      </c>
      <c r="F12" s="44">
        <v>4</v>
      </c>
    </row>
    <row r="13" spans="1:6" x14ac:dyDescent="0.25">
      <c r="A13" s="10" t="s">
        <v>23</v>
      </c>
      <c r="B13" s="41">
        <f>SUM(C13:F13)</f>
        <v>104</v>
      </c>
      <c r="C13" s="47">
        <v>27</v>
      </c>
      <c r="D13" s="47">
        <v>19</v>
      </c>
      <c r="E13" s="47">
        <v>3</v>
      </c>
      <c r="F13" s="47">
        <v>55</v>
      </c>
    </row>
    <row r="14" spans="1:6" ht="14.45" x14ac:dyDescent="0.3">
      <c r="A14" s="31" t="s">
        <v>25</v>
      </c>
      <c r="B14" s="33">
        <f>B6-B10</f>
        <v>74</v>
      </c>
      <c r="C14" s="33">
        <f>C6-C10</f>
        <v>5</v>
      </c>
      <c r="D14" s="33">
        <f>D6-D10</f>
        <v>-37</v>
      </c>
      <c r="E14" s="33">
        <f>E6-E10</f>
        <v>-8</v>
      </c>
      <c r="F14" s="33">
        <f>F6-F10</f>
        <v>114</v>
      </c>
    </row>
    <row r="15" spans="1:6" ht="14.45" x14ac:dyDescent="0.3">
      <c r="A15" s="2" t="s">
        <v>21</v>
      </c>
      <c r="B15" s="34">
        <f>SUM(C15:F15)</f>
        <v>10</v>
      </c>
      <c r="C15" s="35">
        <f t="shared" ref="C15:F17" si="1">SUM(C7)-SUM(C11)</f>
        <v>43</v>
      </c>
      <c r="D15" s="35">
        <f t="shared" si="1"/>
        <v>-22</v>
      </c>
      <c r="E15" s="35">
        <f t="shared" si="1"/>
        <v>-5</v>
      </c>
      <c r="F15" s="35">
        <f t="shared" si="1"/>
        <v>-6</v>
      </c>
    </row>
    <row r="16" spans="1:6" ht="14.45" x14ac:dyDescent="0.3">
      <c r="A16" s="2" t="s">
        <v>22</v>
      </c>
      <c r="B16" s="2">
        <f>SUM(C16:F16)</f>
        <v>-26</v>
      </c>
      <c r="C16" s="13">
        <f t="shared" si="1"/>
        <v>-26</v>
      </c>
      <c r="D16" s="13">
        <f t="shared" si="1"/>
        <v>2</v>
      </c>
      <c r="E16" s="13" t="str">
        <f>IF(SUM(E8)-SUM(E12)=0,"-",SUM(E8)-SUM(E12))</f>
        <v>-</v>
      </c>
      <c r="F16" s="13">
        <f t="shared" si="1"/>
        <v>-2</v>
      </c>
    </row>
    <row r="17" spans="1:6" x14ac:dyDescent="0.25">
      <c r="A17" s="10" t="s">
        <v>23</v>
      </c>
      <c r="B17" s="10">
        <f>SUM(C17:F17)</f>
        <v>90</v>
      </c>
      <c r="C17" s="13">
        <f t="shared" si="1"/>
        <v>-12</v>
      </c>
      <c r="D17" s="13">
        <f t="shared" si="1"/>
        <v>-17</v>
      </c>
      <c r="E17" s="13">
        <f t="shared" si="1"/>
        <v>-3</v>
      </c>
      <c r="F17" s="13">
        <f t="shared" si="1"/>
        <v>122</v>
      </c>
    </row>
    <row r="18" spans="1:6" x14ac:dyDescent="0.25">
      <c r="A18" s="7" t="s">
        <v>26</v>
      </c>
      <c r="B18" s="42">
        <f>SUM(B19:B21)</f>
        <v>99.999999999999986</v>
      </c>
      <c r="C18" s="42">
        <f>SUM(C19:C21)</f>
        <v>99.999999999999986</v>
      </c>
      <c r="D18" s="42">
        <f>SUM(D19:D21)</f>
        <v>99.999999999999986</v>
      </c>
      <c r="E18" s="42">
        <f>SUM(E19:E21)</f>
        <v>100</v>
      </c>
      <c r="F18" s="42">
        <f>SUM(F19:F21)</f>
        <v>100</v>
      </c>
    </row>
    <row r="19" spans="1:6" ht="14.45" x14ac:dyDescent="0.3">
      <c r="A19" s="2" t="s">
        <v>21</v>
      </c>
      <c r="B19" s="18">
        <f>SUM(B7)/SUM(B$6)*100</f>
        <v>68.953880764904383</v>
      </c>
      <c r="C19" s="18">
        <f>SUM(C7)/SUM(C$6)*100</f>
        <v>76.811594202898547</v>
      </c>
      <c r="D19" s="18">
        <f>SUM(D7)/SUM(D$6)*100</f>
        <v>95.209580838323348</v>
      </c>
      <c r="E19" s="18">
        <f>SUM(E7)/SUM(E$6)*100</f>
        <v>88.888888888888886</v>
      </c>
      <c r="F19" s="18">
        <f>SUM(F7)/SUM(F$6)*100</f>
        <v>10.945273631840797</v>
      </c>
    </row>
    <row r="20" spans="1:6" ht="14.45" x14ac:dyDescent="0.3">
      <c r="A20" s="2" t="s">
        <v>22</v>
      </c>
      <c r="B20" s="18">
        <f>SUM(B8)/SUM(B$6)*100</f>
        <v>9.2238470191226085</v>
      </c>
      <c r="C20" s="18">
        <f t="shared" ref="B20:F21" si="2">SUM(C8)/SUM(C$6)*100</f>
        <v>18.840579710144929</v>
      </c>
      <c r="D20" s="18">
        <f t="shared" si="2"/>
        <v>4.1916167664670656</v>
      </c>
      <c r="E20" s="18">
        <f t="shared" si="2"/>
        <v>11.111111111111111</v>
      </c>
      <c r="F20" s="18">
        <f t="shared" si="2"/>
        <v>0.99502487562189057</v>
      </c>
    </row>
    <row r="21" spans="1:6" x14ac:dyDescent="0.25">
      <c r="A21" s="10" t="s">
        <v>23</v>
      </c>
      <c r="B21" s="18">
        <f t="shared" si="2"/>
        <v>21.822272215973005</v>
      </c>
      <c r="C21" s="18">
        <f t="shared" si="2"/>
        <v>4.3478260869565215</v>
      </c>
      <c r="D21" s="18">
        <f t="shared" si="2"/>
        <v>0.5988023952095809</v>
      </c>
      <c r="E21" s="18" t="str">
        <f>IF(E9="-","-",SUM(E9)/SUM(E$6)*100)</f>
        <v>-</v>
      </c>
      <c r="F21" s="18">
        <f t="shared" si="2"/>
        <v>88.059701492537314</v>
      </c>
    </row>
    <row r="22" spans="1:6" x14ac:dyDescent="0.25">
      <c r="A22" s="31" t="s">
        <v>27</v>
      </c>
      <c r="B22" s="43">
        <v>100</v>
      </c>
      <c r="C22" s="43">
        <v>100</v>
      </c>
      <c r="D22" s="43">
        <v>100</v>
      </c>
      <c r="E22" s="43">
        <f>SUM(E23:E25)</f>
        <v>100</v>
      </c>
      <c r="F22" s="43">
        <v>100</v>
      </c>
    </row>
    <row r="23" spans="1:6" x14ac:dyDescent="0.25">
      <c r="A23" s="2" t="s">
        <v>21</v>
      </c>
      <c r="B23" s="18">
        <f>SUM(B11)/SUM(B$10)*100</f>
        <v>73.987730061349694</v>
      </c>
      <c r="C23" s="18">
        <f>SUM(C11)/SUM(C$10)*100</f>
        <v>65.294117647058826</v>
      </c>
      <c r="D23" s="18">
        <f>SUM(D11)/SUM(D$10)*100</f>
        <v>91.644204851752022</v>
      </c>
      <c r="E23" s="18">
        <f>SUM(E11)/SUM(E$10)*100</f>
        <v>76.470588235294116</v>
      </c>
      <c r="F23" s="18">
        <f>SUM(F11)/SUM(F$10)*100</f>
        <v>32.183908045977013</v>
      </c>
    </row>
    <row r="24" spans="1:6" ht="14.45" x14ac:dyDescent="0.3">
      <c r="A24" s="2" t="s">
        <v>22</v>
      </c>
      <c r="B24" s="18">
        <f t="shared" ref="B24:F25" si="3">SUM(B12)/SUM(B$10)*100</f>
        <v>13.25153374233129</v>
      </c>
      <c r="C24" s="18">
        <f t="shared" si="3"/>
        <v>26.764705882352942</v>
      </c>
      <c r="D24" s="18">
        <f t="shared" si="3"/>
        <v>3.2345013477088949</v>
      </c>
      <c r="E24" s="18">
        <f t="shared" si="3"/>
        <v>5.8823529411764701</v>
      </c>
      <c r="F24" s="18">
        <f t="shared" si="3"/>
        <v>4.5977011494252871</v>
      </c>
    </row>
    <row r="25" spans="1:6" ht="15.75" thickBot="1" x14ac:dyDescent="0.3">
      <c r="A25" s="3" t="s">
        <v>23</v>
      </c>
      <c r="B25" s="21">
        <f t="shared" si="3"/>
        <v>12.760736196319019</v>
      </c>
      <c r="C25" s="21">
        <f t="shared" si="3"/>
        <v>7.9411764705882346</v>
      </c>
      <c r="D25" s="21">
        <f t="shared" si="3"/>
        <v>5.1212938005390836</v>
      </c>
      <c r="E25" s="21">
        <f t="shared" si="3"/>
        <v>17.647058823529413</v>
      </c>
      <c r="F25" s="21">
        <f t="shared" si="3"/>
        <v>63.218390804597703</v>
      </c>
    </row>
    <row r="26" spans="1:6" x14ac:dyDescent="0.25">
      <c r="A26" s="15" t="s">
        <v>10</v>
      </c>
      <c r="E26" s="11"/>
      <c r="F26" s="11"/>
    </row>
    <row r="27" spans="1:6" ht="14.45" x14ac:dyDescent="0.3">
      <c r="A27" s="16" t="s">
        <v>51</v>
      </c>
    </row>
    <row r="28" spans="1:6" ht="14.45" x14ac:dyDescent="0.3">
      <c r="A28" s="2"/>
      <c r="B28" s="2"/>
      <c r="C28" s="2"/>
      <c r="D28" s="2"/>
    </row>
    <row r="29" spans="1:6" ht="14.45" x14ac:dyDescent="0.3">
      <c r="A29" s="2"/>
      <c r="B29" s="2"/>
      <c r="C29" s="2"/>
      <c r="D29" s="2"/>
      <c r="E29" s="2"/>
      <c r="F29" s="2"/>
    </row>
    <row r="30" spans="1:6" ht="14.45" x14ac:dyDescent="0.3">
      <c r="A30" s="2"/>
      <c r="B30" s="2"/>
      <c r="C30" s="2"/>
      <c r="D30" s="2"/>
      <c r="E30" s="2"/>
      <c r="F30" s="2"/>
    </row>
    <row r="31" spans="1:6" ht="14.45" x14ac:dyDescent="0.3">
      <c r="A31" s="2"/>
      <c r="B31" s="2"/>
      <c r="C31" s="2"/>
      <c r="D31" s="2"/>
      <c r="E31" s="2"/>
      <c r="F31" s="2"/>
    </row>
    <row r="32" spans="1:6" ht="14.45" x14ac:dyDescent="0.3">
      <c r="A32" s="2"/>
      <c r="B32" s="2"/>
      <c r="C32" s="2"/>
      <c r="D32" s="2"/>
      <c r="E32" s="2"/>
      <c r="F32" s="2"/>
    </row>
    <row r="33" spans="1:6" ht="14.45" x14ac:dyDescent="0.3">
      <c r="A33" s="2"/>
      <c r="B33" s="2"/>
      <c r="C33" s="2"/>
      <c r="D33" s="2"/>
      <c r="E33" s="2"/>
      <c r="F33" s="2"/>
    </row>
    <row r="34" spans="1:6" ht="14.45" x14ac:dyDescent="0.3">
      <c r="A34" s="2"/>
      <c r="B34" s="2"/>
      <c r="C34" s="2"/>
      <c r="D34" s="2"/>
      <c r="E34" s="2"/>
      <c r="F34" s="2"/>
    </row>
    <row r="35" spans="1:6" ht="14.45" x14ac:dyDescent="0.3">
      <c r="A35" s="2"/>
      <c r="B35" s="2"/>
      <c r="C35" s="2"/>
      <c r="D35" s="2"/>
      <c r="E35" s="2"/>
      <c r="F35" s="2"/>
    </row>
    <row r="36" spans="1:6" ht="14.45" x14ac:dyDescent="0.3">
      <c r="A36" s="2"/>
      <c r="B36" s="2"/>
      <c r="C36" s="2"/>
      <c r="D36" s="2"/>
      <c r="E36" s="2"/>
      <c r="F36" s="2"/>
    </row>
    <row r="37" spans="1:6" ht="14.45" x14ac:dyDescent="0.3">
      <c r="A37" s="2"/>
      <c r="B37" s="2"/>
      <c r="C37" s="2"/>
      <c r="D37" s="2"/>
      <c r="E37" s="2"/>
      <c r="F37" s="2"/>
    </row>
    <row r="38" spans="1:6" ht="14.45" x14ac:dyDescent="0.3">
      <c r="A38" s="2"/>
      <c r="B38" s="2"/>
      <c r="C38" s="2"/>
      <c r="D38" s="2"/>
      <c r="E38" s="2"/>
      <c r="F38" s="2"/>
    </row>
    <row r="39" spans="1:6" ht="14.45" x14ac:dyDescent="0.3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16" t="s">
        <v>10</v>
      </c>
      <c r="B41" s="2"/>
      <c r="C41" s="2"/>
      <c r="D41" s="2"/>
      <c r="E41" s="2"/>
      <c r="F41" s="2"/>
    </row>
    <row r="42" spans="1:6" x14ac:dyDescent="0.25">
      <c r="A42" s="16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ht="14.45" x14ac:dyDescent="0.3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34"/>
      <c r="F48" s="34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16" t="s">
        <v>10</v>
      </c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16" t="s">
        <v>10</v>
      </c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B76" s="2"/>
      <c r="C76" s="2"/>
      <c r="D76" s="2"/>
      <c r="E76" s="2"/>
      <c r="F76" s="2"/>
    </row>
    <row r="77" spans="1:6" x14ac:dyDescent="0.25">
      <c r="E77" s="2"/>
      <c r="F77" s="2"/>
    </row>
  </sheetData>
  <mergeCells count="1">
    <mergeCell ref="B4:F4"/>
  </mergeCells>
  <pageMargins left="0.70866141732283472" right="0.70866141732283472" top="0.35433070866141736" bottom="0.15748031496062992" header="0.31496062992125984" footer="0.31496062992125984"/>
  <pageSetup paperSize="9" orientation="portrait" r:id="rId1"/>
  <ignoredErrors>
    <ignoredError sqref="B10 B14 E16 E2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showGridLines="0" workbookViewId="0">
      <selection activeCell="K5" sqref="K5"/>
    </sheetView>
  </sheetViews>
  <sheetFormatPr defaultRowHeight="15" x14ac:dyDescent="0.25"/>
  <cols>
    <col min="1" max="1" width="16.140625" customWidth="1"/>
    <col min="2" max="7" width="6.85546875" customWidth="1"/>
    <col min="8" max="8" width="2.140625" customWidth="1"/>
    <col min="9" max="10" width="10.28515625" customWidth="1"/>
  </cols>
  <sheetData>
    <row r="1" spans="1:14" ht="12" customHeight="1" x14ac:dyDescent="0.25">
      <c r="A1" s="2" t="s">
        <v>11</v>
      </c>
    </row>
    <row r="2" spans="1:14" ht="24.75" customHeight="1" x14ac:dyDescent="0.25">
      <c r="A2" s="1" t="s">
        <v>50</v>
      </c>
      <c r="B2" s="2"/>
      <c r="C2" s="2"/>
      <c r="D2" s="2"/>
      <c r="E2" s="2"/>
      <c r="F2" s="2"/>
    </row>
    <row r="3" spans="1:14" ht="4.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4" ht="12" customHeight="1" x14ac:dyDescent="0.25">
      <c r="A4" s="10" t="s">
        <v>18</v>
      </c>
      <c r="B4" s="22" t="s">
        <v>0</v>
      </c>
      <c r="C4" s="22"/>
      <c r="D4" s="22"/>
      <c r="E4" s="22"/>
      <c r="F4" s="22"/>
      <c r="G4" s="22"/>
      <c r="I4" s="67" t="s">
        <v>34</v>
      </c>
      <c r="J4" s="67"/>
    </row>
    <row r="5" spans="1:14" ht="12" customHeight="1" x14ac:dyDescent="0.25">
      <c r="A5" s="10" t="s">
        <v>35</v>
      </c>
      <c r="B5" s="49" t="s">
        <v>1</v>
      </c>
      <c r="C5" s="49" t="s">
        <v>7</v>
      </c>
      <c r="D5" s="49" t="s">
        <v>2</v>
      </c>
      <c r="E5" s="49" t="s">
        <v>3</v>
      </c>
      <c r="F5" s="49" t="s">
        <v>23</v>
      </c>
      <c r="G5" s="49" t="s">
        <v>36</v>
      </c>
      <c r="H5" s="50"/>
      <c r="I5" s="11" t="s">
        <v>37</v>
      </c>
      <c r="J5" s="11" t="s">
        <v>38</v>
      </c>
    </row>
    <row r="6" spans="1:14" ht="12" customHeight="1" x14ac:dyDescent="0.25">
      <c r="A6" s="4"/>
      <c r="B6" s="5"/>
      <c r="C6" s="5"/>
      <c r="D6" s="5"/>
      <c r="E6" s="5"/>
      <c r="F6" s="5" t="s">
        <v>39</v>
      </c>
      <c r="G6" s="5" t="s">
        <v>39</v>
      </c>
      <c r="H6" s="51"/>
      <c r="I6" s="52" t="s">
        <v>7</v>
      </c>
      <c r="J6" s="52" t="s">
        <v>40</v>
      </c>
    </row>
    <row r="7" spans="1:14" ht="17.25" customHeight="1" x14ac:dyDescent="0.25">
      <c r="A7" s="31" t="s">
        <v>20</v>
      </c>
      <c r="B7" s="53">
        <f t="shared" ref="B7:G7" si="0">SUM(B8:B15)</f>
        <v>889</v>
      </c>
      <c r="C7" s="53">
        <f t="shared" si="0"/>
        <v>220</v>
      </c>
      <c r="D7" s="53">
        <f t="shared" si="0"/>
        <v>280</v>
      </c>
      <c r="E7" s="53">
        <f t="shared" si="0"/>
        <v>172</v>
      </c>
      <c r="F7" s="53">
        <f t="shared" si="0"/>
        <v>3</v>
      </c>
      <c r="G7" s="53">
        <f t="shared" si="0"/>
        <v>214</v>
      </c>
      <c r="I7" s="54">
        <f>C7/B7*100</f>
        <v>24.746906636670417</v>
      </c>
      <c r="J7" s="54">
        <f>SUM(D7:G7)/B7*100</f>
        <v>75.253093363329583</v>
      </c>
    </row>
    <row r="8" spans="1:14" ht="12" customHeight="1" x14ac:dyDescent="0.25">
      <c r="A8" s="48" t="s">
        <v>41</v>
      </c>
      <c r="B8" s="9">
        <f>SUM(C8:G8)</f>
        <v>88</v>
      </c>
      <c r="C8" s="9">
        <v>8</v>
      </c>
      <c r="D8" s="9">
        <v>14</v>
      </c>
      <c r="E8" s="9">
        <v>30</v>
      </c>
      <c r="F8" s="11">
        <v>1</v>
      </c>
      <c r="G8" s="9">
        <v>35</v>
      </c>
      <c r="I8" s="18">
        <f t="shared" ref="I8:I22" si="1">C8/B8*100</f>
        <v>9.0909090909090917</v>
      </c>
      <c r="J8" s="18">
        <f t="shared" ref="J8:J24" si="2">SUM(D8:G8)/B8*100</f>
        <v>90.909090909090907</v>
      </c>
    </row>
    <row r="9" spans="1:14" ht="12" customHeight="1" x14ac:dyDescent="0.25">
      <c r="A9" s="48" t="s">
        <v>42</v>
      </c>
      <c r="B9" s="9">
        <f t="shared" ref="B9:B15" si="3">SUM(C9:G9)</f>
        <v>76</v>
      </c>
      <c r="C9" s="9">
        <v>18</v>
      </c>
      <c r="D9" s="9">
        <v>28</v>
      </c>
      <c r="E9" s="9">
        <v>12</v>
      </c>
      <c r="F9" s="13" t="s">
        <v>33</v>
      </c>
      <c r="G9" s="9">
        <v>18</v>
      </c>
      <c r="I9" s="18">
        <f t="shared" si="1"/>
        <v>23.684210526315788</v>
      </c>
      <c r="J9" s="18">
        <f t="shared" si="2"/>
        <v>76.31578947368422</v>
      </c>
    </row>
    <row r="10" spans="1:14" ht="12" customHeight="1" x14ac:dyDescent="0.25">
      <c r="A10" s="48" t="s">
        <v>43</v>
      </c>
      <c r="B10" s="9">
        <f t="shared" si="3"/>
        <v>383</v>
      </c>
      <c r="C10" s="9">
        <v>141</v>
      </c>
      <c r="D10" s="9">
        <v>120</v>
      </c>
      <c r="E10" s="9">
        <v>58</v>
      </c>
      <c r="F10" s="11">
        <v>2</v>
      </c>
      <c r="G10" s="9">
        <v>62</v>
      </c>
      <c r="I10" s="18">
        <f t="shared" si="1"/>
        <v>36.814621409921671</v>
      </c>
      <c r="J10" s="18">
        <f t="shared" si="2"/>
        <v>63.185378590078336</v>
      </c>
    </row>
    <row r="11" spans="1:14" ht="12" customHeight="1" x14ac:dyDescent="0.25">
      <c r="A11" s="48" t="s">
        <v>44</v>
      </c>
      <c r="B11" s="9">
        <f t="shared" si="3"/>
        <v>162</v>
      </c>
      <c r="C11" s="9">
        <v>29</v>
      </c>
      <c r="D11" s="9">
        <v>46</v>
      </c>
      <c r="E11" s="9">
        <v>32</v>
      </c>
      <c r="F11" s="13" t="s">
        <v>33</v>
      </c>
      <c r="G11" s="9">
        <v>55</v>
      </c>
      <c r="I11" s="18">
        <f t="shared" si="1"/>
        <v>17.901234567901234</v>
      </c>
      <c r="J11" s="18">
        <f t="shared" si="2"/>
        <v>82.098765432098759</v>
      </c>
      <c r="N11" s="55"/>
    </row>
    <row r="12" spans="1:14" ht="12" customHeight="1" x14ac:dyDescent="0.25">
      <c r="A12" s="48" t="s">
        <v>45</v>
      </c>
      <c r="B12" s="9">
        <f t="shared" si="3"/>
        <v>81</v>
      </c>
      <c r="C12" s="9">
        <v>14</v>
      </c>
      <c r="D12" s="9">
        <v>19</v>
      </c>
      <c r="E12" s="9">
        <v>18</v>
      </c>
      <c r="F12" s="13" t="s">
        <v>33</v>
      </c>
      <c r="G12" s="9">
        <v>30</v>
      </c>
      <c r="I12" s="18">
        <f t="shared" si="1"/>
        <v>17.283950617283949</v>
      </c>
      <c r="J12" s="18">
        <f t="shared" si="2"/>
        <v>82.716049382716051</v>
      </c>
    </row>
    <row r="13" spans="1:14" ht="12" customHeight="1" x14ac:dyDescent="0.25">
      <c r="A13" s="48" t="s">
        <v>46</v>
      </c>
      <c r="B13" s="9">
        <f t="shared" si="3"/>
        <v>51</v>
      </c>
      <c r="C13" s="9">
        <v>5</v>
      </c>
      <c r="D13" s="9">
        <v>24</v>
      </c>
      <c r="E13" s="9">
        <v>10</v>
      </c>
      <c r="F13" s="13" t="s">
        <v>33</v>
      </c>
      <c r="G13" s="9">
        <v>12</v>
      </c>
      <c r="I13" s="18">
        <f t="shared" si="1"/>
        <v>9.8039215686274517</v>
      </c>
      <c r="J13" s="18">
        <f t="shared" si="2"/>
        <v>90.196078431372555</v>
      </c>
    </row>
    <row r="14" spans="1:14" ht="12" customHeight="1" x14ac:dyDescent="0.25">
      <c r="A14" s="2" t="s">
        <v>47</v>
      </c>
      <c r="B14" s="9">
        <f t="shared" si="3"/>
        <v>31</v>
      </c>
      <c r="C14" s="9">
        <v>2</v>
      </c>
      <c r="D14" s="9">
        <v>20</v>
      </c>
      <c r="E14" s="9">
        <v>7</v>
      </c>
      <c r="F14" s="13" t="s">
        <v>33</v>
      </c>
      <c r="G14" s="9">
        <v>2</v>
      </c>
      <c r="I14" s="18">
        <f t="shared" si="1"/>
        <v>6.4516129032258061</v>
      </c>
      <c r="J14" s="18">
        <f t="shared" si="2"/>
        <v>93.548387096774192</v>
      </c>
    </row>
    <row r="15" spans="1:14" ht="12" customHeight="1" x14ac:dyDescent="0.25">
      <c r="A15" s="56" t="s">
        <v>48</v>
      </c>
      <c r="B15" s="11">
        <f t="shared" si="3"/>
        <v>17</v>
      </c>
      <c r="C15" s="12">
        <v>3</v>
      </c>
      <c r="D15" s="11">
        <v>9</v>
      </c>
      <c r="E15" s="11">
        <v>5</v>
      </c>
      <c r="F15" s="13" t="s">
        <v>33</v>
      </c>
      <c r="G15" s="13" t="s">
        <v>33</v>
      </c>
      <c r="H15" s="50"/>
      <c r="I15" s="19">
        <f>IF(C15="-","-",(C15/B15*100))</f>
        <v>17.647058823529413</v>
      </c>
      <c r="J15" s="19">
        <f t="shared" si="2"/>
        <v>82.35294117647058</v>
      </c>
    </row>
    <row r="16" spans="1:14" ht="17.25" customHeight="1" x14ac:dyDescent="0.25">
      <c r="A16" s="7" t="s">
        <v>24</v>
      </c>
      <c r="B16" s="23">
        <f>SUM(B17:B24)</f>
        <v>815</v>
      </c>
      <c r="C16" s="23">
        <f>SUM(C17:C24)</f>
        <v>315</v>
      </c>
      <c r="D16" s="23">
        <f>SUM(D17:D24)</f>
        <v>246</v>
      </c>
      <c r="E16" s="23">
        <f>SUM(E17:E24)</f>
        <v>121</v>
      </c>
      <c r="F16" s="23">
        <f>IF(SUM(F17:F24)=0,"-",SUM(F17:F24))</f>
        <v>7</v>
      </c>
      <c r="G16" s="23">
        <f>SUM(G17:G24)</f>
        <v>126</v>
      </c>
      <c r="H16" s="57"/>
      <c r="I16" s="28">
        <f t="shared" si="1"/>
        <v>38.650306748466257</v>
      </c>
      <c r="J16" s="28">
        <f t="shared" si="2"/>
        <v>61.349693251533743</v>
      </c>
      <c r="L16" s="58"/>
    </row>
    <row r="17" spans="1:12" ht="12" customHeight="1" x14ac:dyDescent="0.25">
      <c r="A17" s="56" t="s">
        <v>41</v>
      </c>
      <c r="B17" s="26">
        <f>SUM(C17:G17)</f>
        <v>64</v>
      </c>
      <c r="C17" s="26">
        <v>31</v>
      </c>
      <c r="D17" s="26">
        <v>20</v>
      </c>
      <c r="E17" s="26">
        <v>5</v>
      </c>
      <c r="F17" s="26">
        <v>2</v>
      </c>
      <c r="G17" s="26">
        <v>6</v>
      </c>
      <c r="H17" s="57"/>
      <c r="I17" s="59">
        <f t="shared" si="1"/>
        <v>48.4375</v>
      </c>
      <c r="J17" s="59">
        <f t="shared" si="2"/>
        <v>51.5625</v>
      </c>
      <c r="L17" s="58"/>
    </row>
    <row r="18" spans="1:12" ht="12" customHeight="1" x14ac:dyDescent="0.25">
      <c r="A18" s="48" t="s">
        <v>42</v>
      </c>
      <c r="B18" s="25">
        <f t="shared" ref="B18:B24" si="4">SUM(C18:G18)</f>
        <v>148</v>
      </c>
      <c r="C18" s="25">
        <v>85</v>
      </c>
      <c r="D18" s="25">
        <v>23</v>
      </c>
      <c r="E18" s="25">
        <v>21</v>
      </c>
      <c r="F18" s="25">
        <v>2</v>
      </c>
      <c r="G18" s="25">
        <v>17</v>
      </c>
      <c r="H18" s="60"/>
      <c r="I18" s="61">
        <f t="shared" si="1"/>
        <v>57.432432432432435</v>
      </c>
      <c r="J18" s="61">
        <f t="shared" si="2"/>
        <v>42.567567567567565</v>
      </c>
      <c r="L18" s="58"/>
    </row>
    <row r="19" spans="1:12" ht="12" customHeight="1" x14ac:dyDescent="0.25">
      <c r="A19" s="48" t="s">
        <v>43</v>
      </c>
      <c r="B19" s="25">
        <f t="shared" si="4"/>
        <v>341</v>
      </c>
      <c r="C19" s="25">
        <v>169</v>
      </c>
      <c r="D19" s="25">
        <v>88</v>
      </c>
      <c r="E19" s="25">
        <v>48</v>
      </c>
      <c r="F19" s="25">
        <v>2</v>
      </c>
      <c r="G19" s="25">
        <v>34</v>
      </c>
      <c r="H19" s="60"/>
      <c r="I19" s="61">
        <f t="shared" si="1"/>
        <v>49.560117302052788</v>
      </c>
      <c r="J19" s="61">
        <f t="shared" si="2"/>
        <v>50.439882697947212</v>
      </c>
    </row>
    <row r="20" spans="1:12" ht="12" customHeight="1" x14ac:dyDescent="0.25">
      <c r="A20" s="48" t="s">
        <v>44</v>
      </c>
      <c r="B20" s="25">
        <f t="shared" si="4"/>
        <v>123</v>
      </c>
      <c r="C20" s="25">
        <v>20</v>
      </c>
      <c r="D20" s="25">
        <v>41</v>
      </c>
      <c r="E20" s="25">
        <v>19</v>
      </c>
      <c r="F20" s="25">
        <v>1</v>
      </c>
      <c r="G20" s="25">
        <v>42</v>
      </c>
      <c r="H20" s="60"/>
      <c r="I20" s="61">
        <f t="shared" si="1"/>
        <v>16.260162601626014</v>
      </c>
      <c r="J20" s="61">
        <f t="shared" si="2"/>
        <v>83.739837398373979</v>
      </c>
    </row>
    <row r="21" spans="1:12" ht="12" customHeight="1" x14ac:dyDescent="0.25">
      <c r="A21" s="48" t="s">
        <v>45</v>
      </c>
      <c r="B21" s="25">
        <f t="shared" si="4"/>
        <v>58</v>
      </c>
      <c r="C21" s="25">
        <v>7</v>
      </c>
      <c r="D21" s="25">
        <v>23</v>
      </c>
      <c r="E21" s="25">
        <v>9</v>
      </c>
      <c r="F21" s="13" t="s">
        <v>33</v>
      </c>
      <c r="G21" s="25">
        <v>19</v>
      </c>
      <c r="H21" s="60"/>
      <c r="I21" s="61">
        <f t="shared" si="1"/>
        <v>12.068965517241379</v>
      </c>
      <c r="J21" s="61">
        <f t="shared" si="2"/>
        <v>87.931034482758619</v>
      </c>
    </row>
    <row r="22" spans="1:12" ht="12" customHeight="1" x14ac:dyDescent="0.25">
      <c r="A22" s="48" t="s">
        <v>46</v>
      </c>
      <c r="B22" s="25">
        <f t="shared" si="4"/>
        <v>43</v>
      </c>
      <c r="C22" s="25">
        <v>3</v>
      </c>
      <c r="D22" s="25">
        <v>21</v>
      </c>
      <c r="E22" s="25">
        <v>13</v>
      </c>
      <c r="F22" s="13" t="s">
        <v>33</v>
      </c>
      <c r="G22" s="25">
        <v>6</v>
      </c>
      <c r="H22" s="60"/>
      <c r="I22" s="61">
        <f t="shared" si="1"/>
        <v>6.9767441860465116</v>
      </c>
      <c r="J22" s="61">
        <f t="shared" si="2"/>
        <v>93.023255813953483</v>
      </c>
    </row>
    <row r="23" spans="1:12" ht="12" customHeight="1" x14ac:dyDescent="0.25">
      <c r="A23" s="2" t="s">
        <v>47</v>
      </c>
      <c r="B23" s="25">
        <f t="shared" si="4"/>
        <v>29</v>
      </c>
      <c r="C23" s="13" t="s">
        <v>33</v>
      </c>
      <c r="D23" s="25">
        <v>23</v>
      </c>
      <c r="E23" s="25">
        <v>5</v>
      </c>
      <c r="F23" s="13" t="s">
        <v>33</v>
      </c>
      <c r="G23" s="25">
        <v>1</v>
      </c>
      <c r="H23" s="60"/>
      <c r="I23" s="19" t="str">
        <f t="shared" ref="I23:I24" si="5">IF(C23="-","-",(C23/B23*100))</f>
        <v>-</v>
      </c>
      <c r="J23" s="61">
        <f t="shared" si="2"/>
        <v>100</v>
      </c>
    </row>
    <row r="24" spans="1:12" ht="12" customHeight="1" x14ac:dyDescent="0.25">
      <c r="A24" s="56" t="s">
        <v>48</v>
      </c>
      <c r="B24" s="25">
        <f t="shared" si="4"/>
        <v>9</v>
      </c>
      <c r="C24" s="13" t="s">
        <v>33</v>
      </c>
      <c r="D24" s="26">
        <v>7</v>
      </c>
      <c r="E24" s="26">
        <v>1</v>
      </c>
      <c r="F24" s="13" t="s">
        <v>33</v>
      </c>
      <c r="G24" s="26">
        <v>1</v>
      </c>
      <c r="H24" s="57"/>
      <c r="I24" s="19" t="str">
        <f t="shared" si="5"/>
        <v>-</v>
      </c>
      <c r="J24" s="59">
        <f t="shared" si="2"/>
        <v>100</v>
      </c>
    </row>
    <row r="25" spans="1:12" ht="17.25" customHeight="1" x14ac:dyDescent="0.25">
      <c r="A25" s="31" t="s">
        <v>25</v>
      </c>
      <c r="B25" s="62">
        <f>B7-B16</f>
        <v>74</v>
      </c>
      <c r="C25" s="62">
        <f>SUM(C26:C33)</f>
        <v>-95</v>
      </c>
      <c r="D25" s="62">
        <f>SUM(D26:D33)</f>
        <v>34</v>
      </c>
      <c r="E25" s="62">
        <f>SUM(E26:E33)</f>
        <v>51</v>
      </c>
      <c r="F25" s="62">
        <f>SUM(F26:F33)</f>
        <v>-4</v>
      </c>
      <c r="G25" s="62">
        <f>SUM(G26:G33)</f>
        <v>88</v>
      </c>
      <c r="H25" s="60"/>
      <c r="I25" s="63" t="s">
        <v>49</v>
      </c>
      <c r="J25" s="63" t="s">
        <v>49</v>
      </c>
    </row>
    <row r="26" spans="1:12" ht="12" customHeight="1" x14ac:dyDescent="0.25">
      <c r="A26" s="48" t="s">
        <v>41</v>
      </c>
      <c r="B26" s="25">
        <f>SUM(C26:G26)</f>
        <v>24</v>
      </c>
      <c r="C26" s="25">
        <f t="shared" ref="C26:G27" si="6">IF(SUM(C8)-SUM(C17)=0,"-",(SUM(C8)-SUM(C17)))</f>
        <v>-23</v>
      </c>
      <c r="D26" s="25">
        <f t="shared" si="6"/>
        <v>-6</v>
      </c>
      <c r="E26" s="25">
        <f t="shared" si="6"/>
        <v>25</v>
      </c>
      <c r="F26" s="25">
        <f t="shared" si="6"/>
        <v>-1</v>
      </c>
      <c r="G26" s="25">
        <f t="shared" si="6"/>
        <v>29</v>
      </c>
      <c r="H26" s="60"/>
      <c r="I26" s="61" t="s">
        <v>49</v>
      </c>
      <c r="J26" s="61" t="s">
        <v>49</v>
      </c>
    </row>
    <row r="27" spans="1:12" ht="12" customHeight="1" x14ac:dyDescent="0.25">
      <c r="A27" s="48" t="s">
        <v>42</v>
      </c>
      <c r="B27" s="25">
        <f t="shared" ref="B27:B33" si="7">SUM(C27:G27)</f>
        <v>-72</v>
      </c>
      <c r="C27" s="25">
        <f t="shared" si="6"/>
        <v>-67</v>
      </c>
      <c r="D27" s="25">
        <f t="shared" si="6"/>
        <v>5</v>
      </c>
      <c r="E27" s="25">
        <f t="shared" si="6"/>
        <v>-9</v>
      </c>
      <c r="F27" s="25">
        <f t="shared" si="6"/>
        <v>-2</v>
      </c>
      <c r="G27" s="25">
        <f t="shared" si="6"/>
        <v>1</v>
      </c>
      <c r="H27" s="60"/>
      <c r="I27" s="61" t="s">
        <v>49</v>
      </c>
      <c r="J27" s="61" t="s">
        <v>49</v>
      </c>
    </row>
    <row r="28" spans="1:12" ht="12" customHeight="1" x14ac:dyDescent="0.25">
      <c r="A28" s="48" t="s">
        <v>43</v>
      </c>
      <c r="B28" s="9">
        <f t="shared" si="7"/>
        <v>42</v>
      </c>
      <c r="C28" s="9">
        <f t="shared" ref="C28:G33" si="8">IF(SUM(C10)-SUM(C19)=0,"-",(SUM(C10)-SUM(C19)))</f>
        <v>-28</v>
      </c>
      <c r="D28" s="9">
        <f t="shared" si="8"/>
        <v>32</v>
      </c>
      <c r="E28" s="9">
        <f t="shared" si="8"/>
        <v>10</v>
      </c>
      <c r="F28" s="9" t="str">
        <f t="shared" si="8"/>
        <v>-</v>
      </c>
      <c r="G28" s="9">
        <f t="shared" si="8"/>
        <v>28</v>
      </c>
      <c r="I28" s="18" t="s">
        <v>49</v>
      </c>
      <c r="J28" s="18" t="s">
        <v>49</v>
      </c>
    </row>
    <row r="29" spans="1:12" ht="12" customHeight="1" x14ac:dyDescent="0.25">
      <c r="A29" s="48" t="s">
        <v>44</v>
      </c>
      <c r="B29" s="9">
        <f t="shared" si="7"/>
        <v>39</v>
      </c>
      <c r="C29" s="9">
        <f t="shared" si="8"/>
        <v>9</v>
      </c>
      <c r="D29" s="9">
        <f t="shared" si="8"/>
        <v>5</v>
      </c>
      <c r="E29" s="9">
        <f t="shared" si="8"/>
        <v>13</v>
      </c>
      <c r="F29" s="9">
        <f t="shared" si="8"/>
        <v>-1</v>
      </c>
      <c r="G29" s="9">
        <f t="shared" si="8"/>
        <v>13</v>
      </c>
      <c r="I29" s="18" t="s">
        <v>49</v>
      </c>
      <c r="J29" s="18" t="s">
        <v>49</v>
      </c>
    </row>
    <row r="30" spans="1:12" ht="12" customHeight="1" x14ac:dyDescent="0.25">
      <c r="A30" s="48" t="s">
        <v>45</v>
      </c>
      <c r="B30" s="9">
        <f t="shared" si="7"/>
        <v>23</v>
      </c>
      <c r="C30" s="9">
        <f t="shared" si="8"/>
        <v>7</v>
      </c>
      <c r="D30" s="9">
        <f t="shared" si="8"/>
        <v>-4</v>
      </c>
      <c r="E30" s="9">
        <f t="shared" si="8"/>
        <v>9</v>
      </c>
      <c r="F30" s="9" t="str">
        <f t="shared" si="8"/>
        <v>-</v>
      </c>
      <c r="G30" s="9">
        <f t="shared" si="8"/>
        <v>11</v>
      </c>
      <c r="I30" s="18" t="s">
        <v>49</v>
      </c>
      <c r="J30" s="18" t="s">
        <v>49</v>
      </c>
    </row>
    <row r="31" spans="1:12" ht="12" customHeight="1" x14ac:dyDescent="0.25">
      <c r="A31" s="48" t="s">
        <v>46</v>
      </c>
      <c r="B31" s="9">
        <f t="shared" si="7"/>
        <v>8</v>
      </c>
      <c r="C31" s="9">
        <f t="shared" si="8"/>
        <v>2</v>
      </c>
      <c r="D31" s="9">
        <f t="shared" si="8"/>
        <v>3</v>
      </c>
      <c r="E31" s="9">
        <f t="shared" si="8"/>
        <v>-3</v>
      </c>
      <c r="F31" s="9" t="str">
        <f t="shared" si="8"/>
        <v>-</v>
      </c>
      <c r="G31" s="9">
        <f t="shared" si="8"/>
        <v>6</v>
      </c>
      <c r="I31" s="18" t="s">
        <v>49</v>
      </c>
      <c r="J31" s="18" t="s">
        <v>49</v>
      </c>
    </row>
    <row r="32" spans="1:12" ht="12" customHeight="1" x14ac:dyDescent="0.25">
      <c r="A32" s="2" t="s">
        <v>47</v>
      </c>
      <c r="B32" s="9">
        <f t="shared" si="7"/>
        <v>2</v>
      </c>
      <c r="C32" s="9">
        <f t="shared" si="8"/>
        <v>2</v>
      </c>
      <c r="D32" s="9">
        <f t="shared" si="8"/>
        <v>-3</v>
      </c>
      <c r="E32" s="9">
        <f t="shared" si="8"/>
        <v>2</v>
      </c>
      <c r="F32" s="9" t="str">
        <f t="shared" si="8"/>
        <v>-</v>
      </c>
      <c r="G32" s="9">
        <f t="shared" si="8"/>
        <v>1</v>
      </c>
      <c r="I32" s="18" t="s">
        <v>49</v>
      </c>
      <c r="J32" s="18" t="s">
        <v>49</v>
      </c>
    </row>
    <row r="33" spans="1:10" ht="12" customHeight="1" thickBot="1" x14ac:dyDescent="0.3">
      <c r="A33" s="64" t="s">
        <v>48</v>
      </c>
      <c r="B33" s="14">
        <f t="shared" si="7"/>
        <v>8</v>
      </c>
      <c r="C33" s="14">
        <f t="shared" si="8"/>
        <v>3</v>
      </c>
      <c r="D33" s="14">
        <f t="shared" si="8"/>
        <v>2</v>
      </c>
      <c r="E33" s="14">
        <f t="shared" si="8"/>
        <v>4</v>
      </c>
      <c r="F33" s="14" t="str">
        <f t="shared" si="8"/>
        <v>-</v>
      </c>
      <c r="G33" s="14">
        <f t="shared" si="8"/>
        <v>-1</v>
      </c>
      <c r="H33" s="65"/>
      <c r="I33" s="21" t="s">
        <v>49</v>
      </c>
      <c r="J33" s="21" t="s">
        <v>49</v>
      </c>
    </row>
    <row r="34" spans="1:10" ht="12" customHeight="1" x14ac:dyDescent="0.25">
      <c r="A34" s="15" t="s">
        <v>10</v>
      </c>
    </row>
    <row r="35" spans="1:10" ht="12" customHeight="1" x14ac:dyDescent="0.25">
      <c r="A35" s="16" t="s">
        <v>51</v>
      </c>
    </row>
    <row r="36" spans="1:10" ht="6.75" customHeight="1" x14ac:dyDescent="0.25"/>
    <row r="37" spans="1:10" ht="12" customHeight="1" x14ac:dyDescent="0.25"/>
    <row r="38" spans="1:10" ht="12" customHeight="1" x14ac:dyDescent="0.25"/>
    <row r="39" spans="1:10" ht="12" customHeight="1" x14ac:dyDescent="0.25"/>
    <row r="40" spans="1:10" ht="12" customHeight="1" x14ac:dyDescent="0.25"/>
    <row r="41" spans="1:10" ht="12" customHeight="1" x14ac:dyDescent="0.25"/>
    <row r="42" spans="1:10" ht="12" customHeight="1" x14ac:dyDescent="0.25"/>
    <row r="43" spans="1:10" ht="12" customHeight="1" x14ac:dyDescent="0.25"/>
    <row r="44" spans="1:10" ht="12" customHeight="1" x14ac:dyDescent="0.25"/>
    <row r="45" spans="1:10" ht="12" customHeight="1" x14ac:dyDescent="0.25"/>
    <row r="46" spans="1:10" ht="12" customHeight="1" x14ac:dyDescent="0.25"/>
    <row r="47" spans="1:10" ht="12" customHeight="1" x14ac:dyDescent="0.25"/>
    <row r="48" spans="1:10" ht="12" customHeight="1" x14ac:dyDescent="0.25"/>
    <row r="49" spans="1:7" ht="12" customHeight="1" x14ac:dyDescent="0.25"/>
    <row r="50" spans="1:7" ht="12" customHeight="1" x14ac:dyDescent="0.25"/>
    <row r="51" spans="1:7" ht="9" customHeight="1" x14ac:dyDescent="0.25"/>
    <row r="52" spans="1:7" ht="12" customHeight="1" x14ac:dyDescent="0.25">
      <c r="A52" s="16" t="s">
        <v>10</v>
      </c>
      <c r="G52" s="60"/>
    </row>
    <row r="53" spans="1:7" ht="12" customHeight="1" x14ac:dyDescent="0.25">
      <c r="A53" s="16"/>
      <c r="G53" s="60"/>
    </row>
    <row r="54" spans="1:7" ht="12" customHeight="1" x14ac:dyDescent="0.25"/>
    <row r="55" spans="1:7" ht="12" customHeight="1" x14ac:dyDescent="0.25"/>
    <row r="56" spans="1:7" ht="12" customHeight="1" x14ac:dyDescent="0.25"/>
    <row r="57" spans="1:7" ht="12" customHeight="1" x14ac:dyDescent="0.25"/>
    <row r="58" spans="1:7" ht="12" customHeight="1" x14ac:dyDescent="0.25"/>
    <row r="59" spans="1:7" ht="12" customHeight="1" x14ac:dyDescent="0.25"/>
    <row r="60" spans="1:7" ht="12" customHeight="1" x14ac:dyDescent="0.25"/>
    <row r="61" spans="1:7" ht="12" customHeight="1" x14ac:dyDescent="0.25"/>
    <row r="62" spans="1:7" ht="12" customHeight="1" x14ac:dyDescent="0.25"/>
    <row r="63" spans="1:7" ht="12" customHeight="1" x14ac:dyDescent="0.25"/>
    <row r="64" spans="1:7" ht="12" customHeight="1" x14ac:dyDescent="0.25"/>
    <row r="65" spans="1:1" ht="12" customHeight="1" x14ac:dyDescent="0.25"/>
    <row r="66" spans="1:1" ht="12" customHeight="1" x14ac:dyDescent="0.25"/>
    <row r="67" spans="1:1" ht="12" customHeight="1" x14ac:dyDescent="0.25"/>
    <row r="68" spans="1:1" ht="12" customHeight="1" x14ac:dyDescent="0.25">
      <c r="A68" s="16" t="s">
        <v>10</v>
      </c>
    </row>
    <row r="69" spans="1:1" ht="12" customHeight="1" x14ac:dyDescent="0.25"/>
    <row r="70" spans="1:1" ht="12" customHeight="1" x14ac:dyDescent="0.25"/>
    <row r="71" spans="1:1" ht="12" customHeight="1" x14ac:dyDescent="0.25"/>
    <row r="72" spans="1:1" ht="12" customHeight="1" x14ac:dyDescent="0.25"/>
    <row r="73" spans="1:1" ht="12" customHeight="1" x14ac:dyDescent="0.25"/>
    <row r="74" spans="1:1" ht="12" customHeight="1" x14ac:dyDescent="0.25"/>
    <row r="75" spans="1:1" ht="12" customHeight="1" x14ac:dyDescent="0.25"/>
    <row r="76" spans="1:1" ht="12" customHeight="1" x14ac:dyDescent="0.25"/>
    <row r="77" spans="1:1" ht="12" customHeight="1" x14ac:dyDescent="0.25"/>
    <row r="78" spans="1:1" ht="12" customHeight="1" x14ac:dyDescent="0.25"/>
    <row r="79" spans="1:1" ht="12" customHeight="1" x14ac:dyDescent="0.25"/>
    <row r="80" spans="1:1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</sheetData>
  <mergeCells count="1">
    <mergeCell ref="I4:J4"/>
  </mergeCells>
  <pageMargins left="0.70866141732283472" right="0.70866141732283472" top="0.35433070866141736" bottom="0.15748031496062992" header="0.31496062992125984" footer="0.31496062992125984"/>
  <pageSetup paperSize="9" orientation="portrait" r:id="rId1"/>
  <ignoredErrors>
    <ignoredError sqref="B16 B25 F16 I15" formula="1"/>
    <ignoredError sqref="J8:J21" formulaRange="1"/>
    <ignoredError sqref="A9 A18 A2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Flyttland, födelseland</vt:lpstr>
      <vt:lpstr>Flyttland, födelseland, kön</vt:lpstr>
      <vt:lpstr>Flyttland, språk</vt:lpstr>
      <vt:lpstr>Födelseland, ålder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LR</cp:lastModifiedBy>
  <cp:lastPrinted>2016-09-06T07:33:18Z</cp:lastPrinted>
  <dcterms:created xsi:type="dcterms:W3CDTF">2013-12-04T11:36:50Z</dcterms:created>
  <dcterms:modified xsi:type="dcterms:W3CDTF">2016-09-06T08:01:35Z</dcterms:modified>
</cp:coreProperties>
</file>