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W:\H Webbplatsen\Excelfiler\Färdiga filer\Åland i världen\"/>
    </mc:Choice>
  </mc:AlternateContent>
  <xr:revisionPtr revIDLastSave="0" documentId="13_ncr:1_{E712DFDD-F868-4375-8E8D-C8667BE269F9}" xr6:coauthVersionLast="47" xr6:coauthVersionMax="47" xr10:uidLastSave="{00000000-0000-0000-0000-000000000000}"/>
  <bookViews>
    <workbookView xWindow="-25125" yWindow="210" windowWidth="21600" windowHeight="13365" tabRatio="845" xr2:uid="{A9776BC9-312F-40EB-A631-9D5083536D16}"/>
  </bookViews>
  <sheets>
    <sheet name="Info and contents" sheetId="23" r:id="rId1"/>
    <sheet name="Population development" sheetId="7" r:id="rId2"/>
    <sheet name="Age structure" sheetId="2" r:id="rId3"/>
    <sheet name="Pop. in capitals" sheetId="11" r:id="rId4"/>
    <sheet name="Pop. projections" sheetId="9" r:id="rId5"/>
    <sheet name="Inh per km²" sheetId="3" r:id="rId6"/>
    <sheet name="Life expectancy" sheetId="20" r:id="rId7"/>
    <sheet name="Tourism" sheetId="16" r:id="rId8"/>
    <sheet name="Motor vehicles" sheetId="17" r:id="rId9"/>
    <sheet name="Labour market" sheetId="5" r:id="rId10"/>
    <sheet name="Economic key-figures" sheetId="18" r:id="rId11"/>
    <sheet name="CPI" sheetId="13" r:id="rId12"/>
    <sheet name="Gini coefficient" sheetId="8" r:id="rId13"/>
    <sheet name="Causes for death" sheetId="4" r:id="rId14"/>
    <sheet name="Cancer" sheetId="22" r:id="rId15"/>
    <sheet name="Abortions" sheetId="10" r:id="rId16"/>
    <sheet name="Child day-care" sheetId="15" r:id="rId17"/>
    <sheet name="Diagramunderlag" sheetId="21"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21" l="1"/>
  <c r="K34" i="21"/>
  <c r="L34" i="21"/>
  <c r="J35" i="21"/>
  <c r="K35" i="21"/>
  <c r="L35" i="21"/>
  <c r="M35" i="21"/>
  <c r="J36" i="21"/>
  <c r="K36" i="21"/>
  <c r="L36" i="21"/>
  <c r="W12" i="21"/>
  <c r="X12" i="21"/>
  <c r="W13" i="21"/>
  <c r="X13" i="21"/>
  <c r="W14" i="21"/>
  <c r="W15" i="21"/>
  <c r="W19" i="21"/>
  <c r="X19" i="21"/>
  <c r="W20" i="21"/>
  <c r="X20" i="21"/>
  <c r="W21" i="21"/>
  <c r="X21" i="21"/>
  <c r="W22" i="21"/>
  <c r="X22" i="21"/>
  <c r="Y20" i="17"/>
  <c r="Y19" i="17"/>
  <c r="Y18" i="17"/>
  <c r="Y17" i="17"/>
  <c r="Y15" i="17"/>
  <c r="Y14" i="17"/>
  <c r="Y13" i="17"/>
  <c r="Y12" i="17"/>
  <c r="W12" i="17"/>
  <c r="Y10" i="17"/>
  <c r="Y9" i="17"/>
  <c r="Y8" i="17"/>
  <c r="Y7" i="17"/>
  <c r="X7" i="17"/>
  <c r="W7" i="17"/>
  <c r="V7" i="17"/>
  <c r="U7" i="17"/>
  <c r="T7" i="17"/>
  <c r="S7" i="17"/>
  <c r="R7" i="17"/>
  <c r="Q7" i="17"/>
  <c r="P7" i="17"/>
  <c r="O7" i="17"/>
  <c r="N7" i="17"/>
  <c r="M7" i="17"/>
  <c r="L7" i="17"/>
  <c r="K7" i="17"/>
  <c r="J7" i="17"/>
  <c r="I7" i="17"/>
  <c r="H7" i="17"/>
  <c r="G7" i="17"/>
  <c r="F7" i="17"/>
  <c r="E7" i="17"/>
  <c r="D7" i="17"/>
  <c r="C7" i="17"/>
  <c r="B7" i="17"/>
  <c r="F14" i="9"/>
  <c r="E14" i="9"/>
  <c r="D14" i="9"/>
  <c r="C14" i="9"/>
  <c r="B14" i="9"/>
  <c r="F10" i="9"/>
  <c r="E10" i="9"/>
  <c r="D10" i="9"/>
  <c r="C10" i="9"/>
  <c r="B10" i="9"/>
  <c r="F6" i="9"/>
  <c r="E6" i="9"/>
  <c r="D6" i="9"/>
  <c r="C6" i="9"/>
  <c r="B6" i="9"/>
  <c r="N6" i="11"/>
  <c r="N5" i="11"/>
  <c r="N4" i="11"/>
  <c r="L69" i="21"/>
  <c r="M69" i="21"/>
  <c r="N69" i="21"/>
  <c r="L70" i="21"/>
  <c r="M70" i="21"/>
  <c r="N70" i="21"/>
  <c r="L71" i="21"/>
  <c r="M71" i="21"/>
  <c r="N71" i="21"/>
  <c r="W37" i="2"/>
  <c r="N37" i="2"/>
  <c r="AD37" i="2" s="1"/>
  <c r="AE37" i="2" s="1"/>
  <c r="M37" i="2"/>
  <c r="AA37" i="2" s="1"/>
  <c r="L37" i="2"/>
  <c r="Z37" i="2" s="1"/>
  <c r="K37" i="2"/>
  <c r="Y37" i="2" s="1"/>
  <c r="J37" i="2"/>
  <c r="X37" i="2" s="1"/>
  <c r="I37" i="2"/>
  <c r="H37" i="2"/>
  <c r="V37" i="2" s="1"/>
  <c r="G37" i="2"/>
  <c r="F37" i="2"/>
  <c r="T37" i="2" s="1"/>
  <c r="E37" i="2"/>
  <c r="S37" i="2" s="1"/>
  <c r="D37" i="2"/>
  <c r="R37" i="2" s="1"/>
  <c r="C37" i="2"/>
  <c r="Q37" i="2" s="1"/>
  <c r="B37" i="2"/>
  <c r="P37" i="2" s="1"/>
  <c r="AA36" i="2"/>
  <c r="Y36" i="2"/>
  <c r="S36" i="2"/>
  <c r="N36" i="2"/>
  <c r="AD36" i="2" s="1"/>
  <c r="AE36" i="2" s="1"/>
  <c r="M36" i="2"/>
  <c r="L36" i="2"/>
  <c r="Z36" i="2" s="1"/>
  <c r="K36" i="2"/>
  <c r="J36" i="2"/>
  <c r="X36" i="2" s="1"/>
  <c r="I36" i="2"/>
  <c r="W36" i="2" s="1"/>
  <c r="H36" i="2"/>
  <c r="V36" i="2" s="1"/>
  <c r="G36" i="2"/>
  <c r="U36" i="2" s="1"/>
  <c r="F36" i="2"/>
  <c r="T36" i="2" s="1"/>
  <c r="E36" i="2"/>
  <c r="D36" i="2"/>
  <c r="R36" i="2" s="1"/>
  <c r="C36" i="2"/>
  <c r="B36" i="2"/>
  <c r="P36" i="2" s="1"/>
  <c r="W35" i="2"/>
  <c r="U35" i="2"/>
  <c r="N35" i="2"/>
  <c r="AD35" i="2" s="1"/>
  <c r="AE35" i="2" s="1"/>
  <c r="M35" i="2"/>
  <c r="AA35" i="2" s="1"/>
  <c r="L35" i="2"/>
  <c r="Z35" i="2" s="1"/>
  <c r="K35" i="2"/>
  <c r="Y35" i="2" s="1"/>
  <c r="J35" i="2"/>
  <c r="X35" i="2" s="1"/>
  <c r="I35" i="2"/>
  <c r="H35" i="2"/>
  <c r="V35" i="2" s="1"/>
  <c r="G35" i="2"/>
  <c r="F35" i="2"/>
  <c r="T35" i="2" s="1"/>
  <c r="E35" i="2"/>
  <c r="S35" i="2" s="1"/>
  <c r="D35" i="2"/>
  <c r="R35" i="2" s="1"/>
  <c r="C35" i="2"/>
  <c r="Q35" i="2" s="1"/>
  <c r="B35" i="2"/>
  <c r="P35" i="2" s="1"/>
  <c r="AE34" i="2"/>
  <c r="AD34" i="2"/>
  <c r="AA34" i="2"/>
  <c r="Y34" i="2"/>
  <c r="V34" i="2"/>
  <c r="S34" i="2"/>
  <c r="AD33" i="2"/>
  <c r="AE33" i="2" s="1"/>
  <c r="Y33" i="2"/>
  <c r="X33" i="2"/>
  <c r="U33" i="2"/>
  <c r="R33" i="2"/>
  <c r="P33" i="2"/>
  <c r="AD32" i="2"/>
  <c r="AE32" i="2" s="1"/>
  <c r="AB32" i="2"/>
  <c r="Y32" i="2"/>
  <c r="AE31" i="2"/>
  <c r="AD31" i="2"/>
  <c r="AA31" i="2"/>
  <c r="Y31" i="2"/>
  <c r="X31" i="2"/>
  <c r="V31" i="2"/>
  <c r="S31" i="2"/>
  <c r="P31" i="2"/>
  <c r="AD30" i="2"/>
  <c r="AE30" i="2" s="1"/>
  <c r="Y30" i="2"/>
  <c r="W30" i="2"/>
  <c r="U30" i="2"/>
  <c r="R30" i="2"/>
  <c r="AE29" i="2"/>
  <c r="AD29" i="2"/>
  <c r="AB29" i="2"/>
  <c r="Y29" i="2"/>
  <c r="Y28" i="2" s="1"/>
  <c r="V29" i="2"/>
  <c r="AD28" i="2"/>
  <c r="AE28" i="2" s="1"/>
  <c r="N28" i="2"/>
  <c r="AB30" i="2" s="1"/>
  <c r="M28" i="2"/>
  <c r="AA29" i="2" s="1"/>
  <c r="L28" i="2"/>
  <c r="Z34" i="2" s="1"/>
  <c r="J28" i="2"/>
  <c r="X32" i="2" s="1"/>
  <c r="I28" i="2"/>
  <c r="W31" i="2" s="1"/>
  <c r="H28" i="2"/>
  <c r="V30" i="2" s="1"/>
  <c r="G28" i="2"/>
  <c r="U29" i="2" s="1"/>
  <c r="F28" i="2"/>
  <c r="T29" i="2" s="1"/>
  <c r="E28" i="2"/>
  <c r="S29" i="2" s="1"/>
  <c r="D28" i="2"/>
  <c r="R34" i="2" s="1"/>
  <c r="C28" i="2"/>
  <c r="Q33" i="2" s="1"/>
  <c r="B28" i="2"/>
  <c r="P32" i="2" s="1"/>
  <c r="X26" i="2"/>
  <c r="V26" i="2"/>
  <c r="P26" i="2"/>
  <c r="N26" i="2"/>
  <c r="AD26" i="2" s="1"/>
  <c r="AE26" i="2" s="1"/>
  <c r="M26" i="2"/>
  <c r="AA26" i="2" s="1"/>
  <c r="L26" i="2"/>
  <c r="Z26" i="2" s="1"/>
  <c r="K26" i="2"/>
  <c r="Y26" i="2" s="1"/>
  <c r="J26" i="2"/>
  <c r="I26" i="2"/>
  <c r="W26" i="2" s="1"/>
  <c r="H26" i="2"/>
  <c r="G26" i="2"/>
  <c r="U26" i="2" s="1"/>
  <c r="F26" i="2"/>
  <c r="T26" i="2" s="1"/>
  <c r="E26" i="2"/>
  <c r="S26" i="2" s="1"/>
  <c r="D26" i="2"/>
  <c r="R26" i="2" s="1"/>
  <c r="C26" i="2"/>
  <c r="Q26" i="2" s="1"/>
  <c r="B26" i="2"/>
  <c r="AB25" i="2"/>
  <c r="Z25" i="2"/>
  <c r="T25" i="2"/>
  <c r="N25" i="2"/>
  <c r="AD25" i="2" s="1"/>
  <c r="AE25" i="2" s="1"/>
  <c r="M25" i="2"/>
  <c r="AA25" i="2" s="1"/>
  <c r="L25" i="2"/>
  <c r="K25" i="2"/>
  <c r="Y25" i="2" s="1"/>
  <c r="J25" i="2"/>
  <c r="X25" i="2" s="1"/>
  <c r="I25" i="2"/>
  <c r="W25" i="2" s="1"/>
  <c r="H25" i="2"/>
  <c r="V25" i="2" s="1"/>
  <c r="G25" i="2"/>
  <c r="U25" i="2" s="1"/>
  <c r="F25" i="2"/>
  <c r="E25" i="2"/>
  <c r="S25" i="2" s="1"/>
  <c r="D25" i="2"/>
  <c r="C25" i="2"/>
  <c r="Q25" i="2" s="1"/>
  <c r="B25" i="2"/>
  <c r="P25" i="2" s="1"/>
  <c r="X24" i="2"/>
  <c r="V24" i="2"/>
  <c r="P24" i="2"/>
  <c r="N24" i="2"/>
  <c r="AD24" i="2" s="1"/>
  <c r="AE24" i="2" s="1"/>
  <c r="M24" i="2"/>
  <c r="AA24" i="2" s="1"/>
  <c r="L24" i="2"/>
  <c r="Z24" i="2" s="1"/>
  <c r="K24" i="2"/>
  <c r="Y24" i="2" s="1"/>
  <c r="J24" i="2"/>
  <c r="I24" i="2"/>
  <c r="W24" i="2" s="1"/>
  <c r="H24" i="2"/>
  <c r="G24" i="2"/>
  <c r="U24" i="2" s="1"/>
  <c r="F24" i="2"/>
  <c r="T24" i="2" s="1"/>
  <c r="E24" i="2"/>
  <c r="S24" i="2" s="1"/>
  <c r="D24" i="2"/>
  <c r="R24" i="2" s="1"/>
  <c r="C24" i="2"/>
  <c r="Q24" i="2" s="1"/>
  <c r="B24" i="2"/>
  <c r="AD23" i="2"/>
  <c r="AE23" i="2" s="1"/>
  <c r="AB23" i="2"/>
  <c r="Z23" i="2"/>
  <c r="Y23" i="2"/>
  <c r="X23" i="2"/>
  <c r="W23" i="2"/>
  <c r="V23" i="2"/>
  <c r="T23" i="2"/>
  <c r="AE22" i="2"/>
  <c r="AD22" i="2"/>
  <c r="Y22" i="2"/>
  <c r="X22" i="2"/>
  <c r="W22" i="2"/>
  <c r="V22" i="2"/>
  <c r="S22" i="2"/>
  <c r="Q22" i="2"/>
  <c r="AD21" i="2"/>
  <c r="AE21" i="2" s="1"/>
  <c r="Z21" i="2"/>
  <c r="Y21" i="2"/>
  <c r="X21" i="2"/>
  <c r="W21" i="2"/>
  <c r="V21" i="2"/>
  <c r="R21" i="2"/>
  <c r="P21" i="2"/>
  <c r="AD20" i="2"/>
  <c r="AE20" i="2" s="1"/>
  <c r="AB20" i="2"/>
  <c r="Y20" i="2"/>
  <c r="Y17" i="2" s="1"/>
  <c r="X20" i="2"/>
  <c r="W20" i="2"/>
  <c r="V20" i="2"/>
  <c r="T20" i="2"/>
  <c r="Q20" i="2"/>
  <c r="AE19" i="2"/>
  <c r="AD19" i="2"/>
  <c r="Y19" i="2"/>
  <c r="X19" i="2"/>
  <c r="X17" i="2" s="1"/>
  <c r="W19" i="2"/>
  <c r="V19" i="2"/>
  <c r="S19" i="2"/>
  <c r="P19" i="2"/>
  <c r="AD18" i="2"/>
  <c r="AE18" i="2" s="1"/>
  <c r="Z18" i="2"/>
  <c r="Y18" i="2"/>
  <c r="X18" i="2"/>
  <c r="W18" i="2"/>
  <c r="W17" i="2" s="1"/>
  <c r="V18" i="2"/>
  <c r="V17" i="2"/>
  <c r="N17" i="2"/>
  <c r="AD17" i="2" s="1"/>
  <c r="AE17" i="2" s="1"/>
  <c r="M17" i="2"/>
  <c r="AA23" i="2" s="1"/>
  <c r="L17" i="2"/>
  <c r="Z22" i="2" s="1"/>
  <c r="G17" i="2"/>
  <c r="U18" i="2" s="1"/>
  <c r="F17" i="2"/>
  <c r="T18" i="2" s="1"/>
  <c r="E17" i="2"/>
  <c r="S23" i="2" s="1"/>
  <c r="D17" i="2"/>
  <c r="R22" i="2" s="1"/>
  <c r="C17" i="2"/>
  <c r="Q21" i="2" s="1"/>
  <c r="B17" i="2"/>
  <c r="P20" i="2" s="1"/>
  <c r="AB15" i="2"/>
  <c r="V15" i="2"/>
  <c r="T15" i="2"/>
  <c r="N15" i="2"/>
  <c r="AD15" i="2" s="1"/>
  <c r="AE15" i="2" s="1"/>
  <c r="M15" i="2"/>
  <c r="AA15" i="2" s="1"/>
  <c r="L15" i="2"/>
  <c r="Z15" i="2" s="1"/>
  <c r="K15" i="2"/>
  <c r="Y15" i="2" s="1"/>
  <c r="J15" i="2"/>
  <c r="X15" i="2" s="1"/>
  <c r="I15" i="2"/>
  <c r="W15" i="2" s="1"/>
  <c r="H15" i="2"/>
  <c r="G15" i="2"/>
  <c r="U15" i="2" s="1"/>
  <c r="F15" i="2"/>
  <c r="E15" i="2"/>
  <c r="S15" i="2" s="1"/>
  <c r="D15" i="2"/>
  <c r="R15" i="2" s="1"/>
  <c r="C15" i="2"/>
  <c r="Q15" i="2" s="1"/>
  <c r="B15" i="2"/>
  <c r="P15" i="2" s="1"/>
  <c r="AD14" i="2"/>
  <c r="AE14" i="2" s="1"/>
  <c r="Z14" i="2"/>
  <c r="X14" i="2"/>
  <c r="R14" i="2"/>
  <c r="P14" i="2"/>
  <c r="N14" i="2"/>
  <c r="AB14" i="2" s="1"/>
  <c r="L14" i="2"/>
  <c r="K14" i="2"/>
  <c r="Y14" i="2" s="1"/>
  <c r="J14" i="2"/>
  <c r="I14" i="2"/>
  <c r="W14" i="2" s="1"/>
  <c r="H14" i="2"/>
  <c r="V14" i="2" s="1"/>
  <c r="G14" i="2"/>
  <c r="U14" i="2" s="1"/>
  <c r="F14" i="2"/>
  <c r="T14" i="2" s="1"/>
  <c r="E14" i="2"/>
  <c r="S14" i="2" s="1"/>
  <c r="D14" i="2"/>
  <c r="C14" i="2"/>
  <c r="Q14" i="2" s="1"/>
  <c r="B14" i="2"/>
  <c r="AB13" i="2"/>
  <c r="V13" i="2"/>
  <c r="T13" i="2"/>
  <c r="N13" i="2"/>
  <c r="AD13" i="2" s="1"/>
  <c r="AE13" i="2" s="1"/>
  <c r="M13" i="2"/>
  <c r="AA13" i="2" s="1"/>
  <c r="L13" i="2"/>
  <c r="Z13" i="2" s="1"/>
  <c r="K13" i="2"/>
  <c r="Y13" i="2" s="1"/>
  <c r="J13" i="2"/>
  <c r="X13" i="2" s="1"/>
  <c r="I13" i="2"/>
  <c r="W13" i="2" s="1"/>
  <c r="H13" i="2"/>
  <c r="G13" i="2"/>
  <c r="U13" i="2" s="1"/>
  <c r="F13" i="2"/>
  <c r="E13" i="2"/>
  <c r="S13" i="2" s="1"/>
  <c r="D13" i="2"/>
  <c r="R13" i="2" s="1"/>
  <c r="C13" i="2"/>
  <c r="Q13" i="2" s="1"/>
  <c r="B13" i="2"/>
  <c r="P13" i="2" s="1"/>
  <c r="AD12" i="2"/>
  <c r="AE12" i="2" s="1"/>
  <c r="Z12" i="2"/>
  <c r="X12" i="2"/>
  <c r="R12" i="2"/>
  <c r="P12" i="2"/>
  <c r="M12" i="2"/>
  <c r="AA12" i="2" s="1"/>
  <c r="AD11" i="2"/>
  <c r="AE11" i="2" s="1"/>
  <c r="Z11" i="2"/>
  <c r="X11" i="2"/>
  <c r="R11" i="2"/>
  <c r="P11" i="2"/>
  <c r="M11" i="2"/>
  <c r="AA11" i="2" s="1"/>
  <c r="AD10" i="2"/>
  <c r="AE10" i="2" s="1"/>
  <c r="Z10" i="2"/>
  <c r="X10" i="2"/>
  <c r="R10" i="2"/>
  <c r="P10" i="2"/>
  <c r="M10" i="2"/>
  <c r="AA10" i="2" s="1"/>
  <c r="AD9" i="2"/>
  <c r="AE9" i="2" s="1"/>
  <c r="Z9" i="2"/>
  <c r="X9" i="2"/>
  <c r="R9" i="2"/>
  <c r="P9" i="2"/>
  <c r="M9" i="2"/>
  <c r="M14" i="2" s="1"/>
  <c r="AA14" i="2" s="1"/>
  <c r="AD8" i="2"/>
  <c r="AE8" i="2" s="1"/>
  <c r="Z8" i="2"/>
  <c r="X8" i="2"/>
  <c r="R8" i="2"/>
  <c r="P8" i="2"/>
  <c r="M8" i="2"/>
  <c r="AA8" i="2" s="1"/>
  <c r="AD7" i="2"/>
  <c r="AE7" i="2" s="1"/>
  <c r="Z7" i="2"/>
  <c r="X7" i="2"/>
  <c r="R7" i="2"/>
  <c r="P7" i="2"/>
  <c r="M7" i="2"/>
  <c r="AA7" i="2" s="1"/>
  <c r="AD6" i="2"/>
  <c r="AE6" i="2" s="1"/>
  <c r="Z6" i="2"/>
  <c r="X6" i="2"/>
  <c r="R6" i="2"/>
  <c r="P6" i="2"/>
  <c r="N6" i="2"/>
  <c r="AB12" i="2" s="1"/>
  <c r="M6" i="2"/>
  <c r="L6" i="2"/>
  <c r="K6" i="2"/>
  <c r="Y12" i="2" s="1"/>
  <c r="J6" i="2"/>
  <c r="I6" i="2"/>
  <c r="W12" i="2" s="1"/>
  <c r="H6" i="2"/>
  <c r="V12" i="2" s="1"/>
  <c r="G6" i="2"/>
  <c r="U12" i="2" s="1"/>
  <c r="F6" i="2"/>
  <c r="T12" i="2" s="1"/>
  <c r="E6" i="2"/>
  <c r="S12" i="2" s="1"/>
  <c r="D6" i="2"/>
  <c r="C6" i="2"/>
  <c r="Q12" i="2" s="1"/>
  <c r="B6" i="2"/>
  <c r="Q62" i="21"/>
  <c r="R62" i="21"/>
  <c r="Q63" i="21"/>
  <c r="R63" i="21"/>
  <c r="Q64" i="21"/>
  <c r="R64" i="21"/>
  <c r="V48" i="21"/>
  <c r="W48" i="21"/>
  <c r="V49" i="21"/>
  <c r="W49" i="21"/>
  <c r="V50" i="21"/>
  <c r="W50" i="21"/>
  <c r="I41" i="21"/>
  <c r="J41" i="21"/>
  <c r="I42" i="21"/>
  <c r="J42" i="21"/>
  <c r="I43" i="21"/>
  <c r="J43" i="21"/>
  <c r="W27" i="21"/>
  <c r="X27" i="21"/>
  <c r="W28" i="21"/>
  <c r="X28" i="21"/>
  <c r="W29" i="21"/>
  <c r="X29" i="21"/>
  <c r="U19" i="21"/>
  <c r="V19" i="21"/>
  <c r="U20" i="21"/>
  <c r="V20" i="21"/>
  <c r="U21" i="21"/>
  <c r="V21" i="21"/>
  <c r="U22" i="21"/>
  <c r="V22" i="21"/>
  <c r="AA6" i="2" l="1"/>
  <c r="Q32" i="2"/>
  <c r="Z33" i="2"/>
  <c r="S7" i="2"/>
  <c r="S8" i="2"/>
  <c r="S9" i="2"/>
  <c r="AA9" i="2"/>
  <c r="S10" i="2"/>
  <c r="S11" i="2"/>
  <c r="P18" i="2"/>
  <c r="P17" i="2" s="1"/>
  <c r="Q19" i="2"/>
  <c r="R20" i="2"/>
  <c r="Z20" i="2"/>
  <c r="S21" i="2"/>
  <c r="AA21" i="2"/>
  <c r="T22" i="2"/>
  <c r="AB22" i="2"/>
  <c r="U23" i="2"/>
  <c r="W29" i="2"/>
  <c r="P30" i="2"/>
  <c r="X30" i="2"/>
  <c r="Q31" i="2"/>
  <c r="R32" i="2"/>
  <c r="Z32" i="2"/>
  <c r="S33" i="2"/>
  <c r="AA33" i="2"/>
  <c r="AA28" i="2" s="1"/>
  <c r="T34" i="2"/>
  <c r="AB34" i="2"/>
  <c r="AB36" i="2"/>
  <c r="AA22" i="2"/>
  <c r="T7" i="2"/>
  <c r="AB7" i="2"/>
  <c r="T8" i="2"/>
  <c r="AB8" i="2"/>
  <c r="T9" i="2"/>
  <c r="AB9" i="2"/>
  <c r="T10" i="2"/>
  <c r="AB10" i="2"/>
  <c r="T11" i="2"/>
  <c r="AB11" i="2"/>
  <c r="Q18" i="2"/>
  <c r="Q17" i="2" s="1"/>
  <c r="R19" i="2"/>
  <c r="Z19" i="2"/>
  <c r="Z17" i="2" s="1"/>
  <c r="S20" i="2"/>
  <c r="AA20" i="2"/>
  <c r="T21" i="2"/>
  <c r="AB21" i="2"/>
  <c r="U22" i="2"/>
  <c r="P29" i="2"/>
  <c r="X29" i="2"/>
  <c r="Q30" i="2"/>
  <c r="R31" i="2"/>
  <c r="Z31" i="2"/>
  <c r="S32" i="2"/>
  <c r="AA32" i="2"/>
  <c r="T33" i="2"/>
  <c r="AB33" i="2"/>
  <c r="AB28" i="2" s="1"/>
  <c r="U34" i="2"/>
  <c r="U10" i="2"/>
  <c r="U11" i="2"/>
  <c r="R18" i="2"/>
  <c r="AA19" i="2"/>
  <c r="U21" i="2"/>
  <c r="Q29" i="2"/>
  <c r="Z30" i="2"/>
  <c r="T32" i="2"/>
  <c r="V7" i="2"/>
  <c r="V8" i="2"/>
  <c r="V9" i="2"/>
  <c r="V10" i="2"/>
  <c r="V11" i="2"/>
  <c r="S18" i="2"/>
  <c r="S17" i="2" s="1"/>
  <c r="AA18" i="2"/>
  <c r="AA17" i="2" s="1"/>
  <c r="T19" i="2"/>
  <c r="T17" i="2" s="1"/>
  <c r="AB19" i="2"/>
  <c r="U20" i="2"/>
  <c r="P23" i="2"/>
  <c r="AB24" i="2"/>
  <c r="AB26" i="2"/>
  <c r="R29" i="2"/>
  <c r="R28" i="2" s="1"/>
  <c r="Z29" i="2"/>
  <c r="Z28" i="2" s="1"/>
  <c r="S30" i="2"/>
  <c r="S28" i="2" s="1"/>
  <c r="AA30" i="2"/>
  <c r="T31" i="2"/>
  <c r="AB31" i="2"/>
  <c r="U32" i="2"/>
  <c r="V33" i="2"/>
  <c r="W34" i="2"/>
  <c r="U7" i="2"/>
  <c r="U8" i="2"/>
  <c r="U9" i="2"/>
  <c r="W7" i="2"/>
  <c r="W6" i="2" s="1"/>
  <c r="W8" i="2"/>
  <c r="W9" i="2"/>
  <c r="W10" i="2"/>
  <c r="W11" i="2"/>
  <c r="AB18" i="2"/>
  <c r="AB17" i="2" s="1"/>
  <c r="U19" i="2"/>
  <c r="U17" i="2" s="1"/>
  <c r="P22" i="2"/>
  <c r="Q23" i="2"/>
  <c r="T30" i="2"/>
  <c r="T28" i="2" s="1"/>
  <c r="U31" i="2"/>
  <c r="U28" i="2" s="1"/>
  <c r="V32" i="2"/>
  <c r="V28" i="2" s="1"/>
  <c r="W33" i="2"/>
  <c r="P34" i="2"/>
  <c r="X34" i="2"/>
  <c r="AB35" i="2"/>
  <c r="AB37" i="2"/>
  <c r="R23" i="2"/>
  <c r="R25" i="2"/>
  <c r="W32" i="2"/>
  <c r="Q34" i="2"/>
  <c r="Q36" i="2"/>
  <c r="U37" i="2"/>
  <c r="Q7" i="2"/>
  <c r="Y7" i="2"/>
  <c r="Q8" i="2"/>
  <c r="Y8" i="2"/>
  <c r="Q9" i="2"/>
  <c r="Y9" i="2"/>
  <c r="Q10" i="2"/>
  <c r="Y10" i="2"/>
  <c r="Q11" i="2"/>
  <c r="Y11" i="2"/>
  <c r="M62" i="21"/>
  <c r="N62" i="21"/>
  <c r="O62" i="21"/>
  <c r="P62" i="21"/>
  <c r="M63" i="21"/>
  <c r="N63" i="21"/>
  <c r="O63" i="21"/>
  <c r="P63" i="21"/>
  <c r="M64" i="21"/>
  <c r="N64" i="21"/>
  <c r="O64" i="21"/>
  <c r="P64" i="21"/>
  <c r="U48" i="21"/>
  <c r="U49" i="21"/>
  <c r="U50" i="21"/>
  <c r="I34" i="21"/>
  <c r="I35" i="21"/>
  <c r="I36" i="21"/>
  <c r="U12" i="21"/>
  <c r="V12" i="21"/>
  <c r="V13" i="21"/>
  <c r="U14" i="21"/>
  <c r="V14" i="21"/>
  <c r="U15" i="21"/>
  <c r="V15" i="21"/>
  <c r="U13" i="21"/>
  <c r="H41" i="21"/>
  <c r="H42" i="21"/>
  <c r="H43" i="21"/>
  <c r="Q28" i="2" l="1"/>
  <c r="T6" i="2"/>
  <c r="X28" i="2"/>
  <c r="AB6" i="2"/>
  <c r="P28" i="2"/>
  <c r="R17" i="2"/>
  <c r="U6" i="2"/>
  <c r="Y6" i="2"/>
  <c r="S6" i="2"/>
  <c r="Q6" i="2"/>
  <c r="V6" i="2"/>
  <c r="W28" i="2"/>
  <c r="T27" i="21"/>
  <c r="U27" i="21"/>
  <c r="V27" i="21"/>
  <c r="T28" i="21"/>
  <c r="U28" i="21"/>
  <c r="V28" i="21"/>
  <c r="T29" i="21"/>
  <c r="U29" i="21"/>
  <c r="V29" i="21"/>
  <c r="C62" i="21" l="1"/>
  <c r="D62" i="21"/>
  <c r="E62" i="21"/>
  <c r="F62" i="21"/>
  <c r="G62" i="21"/>
  <c r="H62" i="21"/>
  <c r="I62" i="21"/>
  <c r="J62" i="21"/>
  <c r="K62" i="21"/>
  <c r="L62" i="21"/>
  <c r="C63" i="21"/>
  <c r="D63" i="21"/>
  <c r="E63" i="21"/>
  <c r="F63" i="21"/>
  <c r="G63" i="21"/>
  <c r="H63" i="21"/>
  <c r="I63" i="21"/>
  <c r="J63" i="21"/>
  <c r="K63" i="21"/>
  <c r="L63" i="21"/>
  <c r="C64" i="21"/>
  <c r="D64" i="21"/>
  <c r="E64" i="21"/>
  <c r="F64" i="21"/>
  <c r="G64" i="21"/>
  <c r="H64" i="21"/>
  <c r="I64" i="21"/>
  <c r="J64" i="21"/>
  <c r="K64" i="21"/>
  <c r="L64" i="21"/>
  <c r="B64" i="21"/>
  <c r="B63" i="21"/>
  <c r="B62" i="21"/>
  <c r="C55" i="21"/>
  <c r="D55" i="21"/>
  <c r="E55" i="21"/>
  <c r="F55" i="21"/>
  <c r="G55" i="21"/>
  <c r="H55" i="21"/>
  <c r="I55" i="21"/>
  <c r="J55" i="21"/>
  <c r="K55" i="21"/>
  <c r="L55" i="21"/>
  <c r="M55" i="21"/>
  <c r="C56" i="21"/>
  <c r="D56" i="21"/>
  <c r="E56" i="21"/>
  <c r="F56" i="21"/>
  <c r="G56" i="21"/>
  <c r="H56" i="21"/>
  <c r="I56" i="21"/>
  <c r="J56" i="21"/>
  <c r="K56" i="21"/>
  <c r="L56" i="21"/>
  <c r="M56" i="21"/>
  <c r="C57" i="21"/>
  <c r="D57" i="21"/>
  <c r="E57" i="21"/>
  <c r="F57" i="21"/>
  <c r="G57" i="21"/>
  <c r="H57" i="21"/>
  <c r="I57" i="21"/>
  <c r="J57" i="21"/>
  <c r="K57" i="21"/>
  <c r="L57" i="21"/>
  <c r="M57" i="21"/>
  <c r="B57" i="21"/>
  <c r="B56" i="21"/>
  <c r="B55" i="21"/>
  <c r="T13" i="21" l="1"/>
  <c r="C48" i="21" l="1"/>
  <c r="D48" i="21"/>
  <c r="E48" i="21"/>
  <c r="F48" i="21"/>
  <c r="G48" i="21"/>
  <c r="H48" i="21"/>
  <c r="I48" i="21"/>
  <c r="J48" i="21"/>
  <c r="K48" i="21"/>
  <c r="L48" i="21"/>
  <c r="M48" i="21"/>
  <c r="N48" i="21"/>
  <c r="O48" i="21"/>
  <c r="P48" i="21"/>
  <c r="Q48" i="21"/>
  <c r="R48" i="21"/>
  <c r="S48" i="21"/>
  <c r="T48" i="21"/>
  <c r="C49" i="21"/>
  <c r="D49" i="21"/>
  <c r="E49" i="21"/>
  <c r="F49" i="21"/>
  <c r="G49" i="21"/>
  <c r="H49" i="21"/>
  <c r="I49" i="21"/>
  <c r="J49" i="21"/>
  <c r="K49" i="21"/>
  <c r="L49" i="21"/>
  <c r="M49" i="21"/>
  <c r="N49" i="21"/>
  <c r="O49" i="21"/>
  <c r="P49" i="21"/>
  <c r="Q49" i="21"/>
  <c r="R49" i="21"/>
  <c r="S49" i="21"/>
  <c r="T49" i="21"/>
  <c r="C50" i="21"/>
  <c r="D50" i="21"/>
  <c r="E50" i="21"/>
  <c r="F50" i="21"/>
  <c r="G50" i="21"/>
  <c r="H50" i="21"/>
  <c r="I50" i="21"/>
  <c r="J50" i="21"/>
  <c r="K50" i="21"/>
  <c r="L50" i="21"/>
  <c r="M50" i="21"/>
  <c r="N50" i="21"/>
  <c r="O50" i="21"/>
  <c r="P50" i="21"/>
  <c r="Q50" i="21"/>
  <c r="R50" i="21"/>
  <c r="S50" i="21"/>
  <c r="T50" i="21"/>
  <c r="B50" i="21"/>
  <c r="B49" i="21"/>
  <c r="B48" i="21"/>
  <c r="C41" i="21"/>
  <c r="D41" i="21"/>
  <c r="E41" i="21"/>
  <c r="F41" i="21"/>
  <c r="G41" i="21"/>
  <c r="C42" i="21"/>
  <c r="D42" i="21"/>
  <c r="E42" i="21"/>
  <c r="F42" i="21"/>
  <c r="G42" i="21"/>
  <c r="C43" i="21"/>
  <c r="D43" i="21"/>
  <c r="E43" i="21"/>
  <c r="F43" i="21"/>
  <c r="G43" i="21"/>
  <c r="B43" i="21"/>
  <c r="B42" i="21"/>
  <c r="B41" i="21"/>
  <c r="C34" i="21" l="1"/>
  <c r="D34" i="21"/>
  <c r="E34" i="21"/>
  <c r="F34" i="21"/>
  <c r="G34" i="21"/>
  <c r="H34" i="21"/>
  <c r="C35" i="21"/>
  <c r="D35" i="21"/>
  <c r="E35" i="21"/>
  <c r="F35" i="21"/>
  <c r="G35" i="21"/>
  <c r="H35" i="21"/>
  <c r="C36" i="21"/>
  <c r="D36" i="21"/>
  <c r="E36" i="21"/>
  <c r="F36" i="21"/>
  <c r="G36" i="21"/>
  <c r="H36" i="21"/>
  <c r="B36" i="21"/>
  <c r="B35" i="21"/>
  <c r="B34" i="21"/>
  <c r="B27" i="21"/>
  <c r="C27" i="21"/>
  <c r="D27" i="21"/>
  <c r="E27" i="21"/>
  <c r="F27" i="21"/>
  <c r="G27" i="21"/>
  <c r="H27" i="21"/>
  <c r="I27" i="21"/>
  <c r="B28" i="21"/>
  <c r="C28" i="21"/>
  <c r="D28" i="21"/>
  <c r="E28" i="21"/>
  <c r="F28" i="21"/>
  <c r="G28" i="21"/>
  <c r="H28" i="21"/>
  <c r="I28" i="21"/>
  <c r="B29" i="21"/>
  <c r="C29" i="21"/>
  <c r="D29" i="21"/>
  <c r="E29" i="21"/>
  <c r="F29" i="21"/>
  <c r="G29" i="21"/>
  <c r="H29" i="21"/>
  <c r="I29" i="21"/>
  <c r="J27" i="21"/>
  <c r="K27" i="21"/>
  <c r="L27" i="21"/>
  <c r="M27" i="21"/>
  <c r="N27" i="21"/>
  <c r="O27" i="21"/>
  <c r="P27" i="21"/>
  <c r="Q27" i="21"/>
  <c r="R27" i="21"/>
  <c r="S27" i="21"/>
  <c r="J28" i="21"/>
  <c r="K28" i="21"/>
  <c r="L28" i="21"/>
  <c r="M28" i="21"/>
  <c r="N28" i="21"/>
  <c r="O28" i="21"/>
  <c r="P28" i="21"/>
  <c r="Q28" i="21"/>
  <c r="R28" i="21"/>
  <c r="S28" i="21"/>
  <c r="J29" i="21"/>
  <c r="K29" i="21"/>
  <c r="L29" i="21"/>
  <c r="M29" i="21"/>
  <c r="N29" i="21"/>
  <c r="O29" i="21"/>
  <c r="P29" i="21"/>
  <c r="Q29" i="21"/>
  <c r="R29" i="21"/>
  <c r="S29" i="21"/>
  <c r="C19" i="21" l="1"/>
  <c r="D19" i="21"/>
  <c r="E19" i="21"/>
  <c r="F19" i="21"/>
  <c r="G19" i="21"/>
  <c r="H19" i="21"/>
  <c r="I19" i="21"/>
  <c r="J19" i="21"/>
  <c r="K19" i="21"/>
  <c r="L19" i="21"/>
  <c r="M19" i="21"/>
  <c r="N19" i="21"/>
  <c r="O19" i="21"/>
  <c r="P19" i="21"/>
  <c r="Q19" i="21"/>
  <c r="R19" i="21"/>
  <c r="S19" i="21"/>
  <c r="T19" i="21"/>
  <c r="C20" i="21"/>
  <c r="D20" i="21"/>
  <c r="E20" i="21"/>
  <c r="F20" i="21"/>
  <c r="G20" i="21"/>
  <c r="H20" i="21"/>
  <c r="I20" i="21"/>
  <c r="J20" i="21"/>
  <c r="K20" i="21"/>
  <c r="L20" i="21"/>
  <c r="M20" i="21"/>
  <c r="N20" i="21"/>
  <c r="O20" i="21"/>
  <c r="P20" i="21"/>
  <c r="Q20" i="21"/>
  <c r="R20" i="21"/>
  <c r="S20" i="21"/>
  <c r="T20" i="21"/>
  <c r="C21" i="21"/>
  <c r="D21" i="21"/>
  <c r="E21" i="21"/>
  <c r="F21" i="21"/>
  <c r="G21" i="21"/>
  <c r="H21" i="21"/>
  <c r="I21" i="21"/>
  <c r="J21" i="21"/>
  <c r="K21" i="21"/>
  <c r="L21" i="21"/>
  <c r="M21" i="21"/>
  <c r="N21" i="21"/>
  <c r="O21" i="21"/>
  <c r="P21" i="21"/>
  <c r="Q21" i="21"/>
  <c r="R21" i="21"/>
  <c r="S21" i="21"/>
  <c r="T21" i="21"/>
  <c r="C22" i="21"/>
  <c r="D22" i="21"/>
  <c r="E22" i="21"/>
  <c r="F22" i="21"/>
  <c r="G22" i="21"/>
  <c r="H22" i="21"/>
  <c r="I22" i="21"/>
  <c r="J22" i="21"/>
  <c r="K22" i="21"/>
  <c r="L22" i="21"/>
  <c r="M22" i="21"/>
  <c r="N22" i="21"/>
  <c r="O22" i="21"/>
  <c r="P22" i="21"/>
  <c r="Q22" i="21"/>
  <c r="R22" i="21"/>
  <c r="S22" i="21"/>
  <c r="T22" i="21"/>
  <c r="B22" i="21"/>
  <c r="B21" i="21"/>
  <c r="B20" i="21"/>
  <c r="B19" i="21"/>
  <c r="C13" i="21"/>
  <c r="D13" i="21"/>
  <c r="E13" i="21"/>
  <c r="F13" i="21"/>
  <c r="G13" i="21"/>
  <c r="H13" i="21"/>
  <c r="I13" i="21"/>
  <c r="J13" i="21"/>
  <c r="K13" i="21"/>
  <c r="L13" i="21"/>
  <c r="M13" i="21"/>
  <c r="N13" i="21"/>
  <c r="O13" i="21"/>
  <c r="P13" i="21"/>
  <c r="Q13" i="21"/>
  <c r="R13" i="21"/>
  <c r="S13" i="21"/>
  <c r="C14" i="21"/>
  <c r="D14" i="21"/>
  <c r="E14" i="21"/>
  <c r="F14" i="21"/>
  <c r="G14" i="21"/>
  <c r="H14" i="21"/>
  <c r="I14" i="21"/>
  <c r="J14" i="21"/>
  <c r="K14" i="21"/>
  <c r="L14" i="21"/>
  <c r="M14" i="21"/>
  <c r="N14" i="21"/>
  <c r="O14" i="21"/>
  <c r="P14" i="21"/>
  <c r="Q14" i="21"/>
  <c r="R14" i="21"/>
  <c r="S14" i="21"/>
  <c r="T14" i="21"/>
  <c r="C15" i="21"/>
  <c r="D15" i="21"/>
  <c r="E15" i="21"/>
  <c r="F15" i="21"/>
  <c r="G15" i="21"/>
  <c r="H15" i="21"/>
  <c r="I15" i="21"/>
  <c r="J15" i="21"/>
  <c r="K15" i="21"/>
  <c r="L15" i="21"/>
  <c r="M15" i="21"/>
  <c r="N15" i="21"/>
  <c r="O15" i="21"/>
  <c r="P15" i="21"/>
  <c r="Q15" i="21"/>
  <c r="R15" i="21"/>
  <c r="S15" i="21"/>
  <c r="T15" i="21"/>
  <c r="B15" i="21"/>
  <c r="B14" i="21"/>
  <c r="B13" i="21"/>
  <c r="Q12" i="21"/>
  <c r="R12" i="21"/>
  <c r="S12" i="21"/>
  <c r="T12" i="21"/>
  <c r="C12" i="21"/>
  <c r="D12" i="21"/>
  <c r="E12" i="21"/>
  <c r="F12" i="21"/>
  <c r="G12" i="21"/>
  <c r="H12" i="21"/>
  <c r="I12" i="21"/>
  <c r="J12" i="21"/>
  <c r="K12" i="21"/>
  <c r="L12" i="21"/>
  <c r="M12" i="21"/>
  <c r="N12" i="21"/>
  <c r="O12" i="21"/>
  <c r="P12" i="21"/>
  <c r="B12" i="21"/>
  <c r="H15" i="9" l="1"/>
  <c r="I15" i="9" s="1"/>
  <c r="C8" i="21"/>
  <c r="D8" i="21"/>
  <c r="E8" i="21"/>
  <c r="F8" i="21"/>
  <c r="B8" i="21"/>
  <c r="C7" i="21"/>
  <c r="D7" i="21"/>
  <c r="E7" i="21"/>
  <c r="F7" i="21"/>
  <c r="B7" i="21"/>
  <c r="C6" i="21"/>
  <c r="D6" i="21"/>
  <c r="E6" i="21"/>
  <c r="F6" i="21"/>
  <c r="B6" i="21"/>
  <c r="H14" i="9" l="1"/>
  <c r="I14" i="9" s="1"/>
  <c r="H16" i="9"/>
  <c r="I16" i="9" s="1"/>
  <c r="H10" i="9"/>
  <c r="I10" i="9" s="1"/>
  <c r="H12" i="9"/>
  <c r="I12" i="9" s="1"/>
  <c r="H11" i="9"/>
  <c r="I11" i="9" s="1"/>
  <c r="H6" i="9"/>
  <c r="I6" i="9" s="1"/>
  <c r="H8" i="9"/>
  <c r="I8" i="9" s="1"/>
  <c r="H7" i="9"/>
  <c r="I7" i="9" s="1"/>
  <c r="K71" i="21" l="1"/>
  <c r="K70" i="21"/>
  <c r="K69" i="21" l="1"/>
  <c r="B71" i="21" l="1"/>
  <c r="B70" i="21"/>
  <c r="B69" i="21"/>
  <c r="I71" i="21" l="1"/>
  <c r="E71" i="21"/>
  <c r="I70" i="21"/>
  <c r="E70" i="21"/>
  <c r="I69" i="21"/>
  <c r="E69" i="21"/>
  <c r="G71" i="21" l="1"/>
  <c r="F71" i="21"/>
  <c r="F70" i="21"/>
  <c r="J70" i="21"/>
  <c r="J71" i="21"/>
  <c r="J69" i="21"/>
  <c r="F69" i="21"/>
  <c r="C69" i="21"/>
  <c r="G69" i="21"/>
  <c r="C70" i="21"/>
  <c r="G70" i="21"/>
  <c r="C71" i="21"/>
  <c r="D69" i="21"/>
  <c r="H69" i="21"/>
  <c r="D70" i="21"/>
  <c r="H70" i="21"/>
  <c r="D71" i="21"/>
  <c r="H71" i="21"/>
</calcChain>
</file>

<file path=xl/sharedStrings.xml><?xml version="1.0" encoding="utf-8"?>
<sst xmlns="http://schemas.openxmlformats.org/spreadsheetml/2006/main" count="1099" uniqueCount="145">
  <si>
    <t>30-49</t>
  </si>
  <si>
    <t>50-64</t>
  </si>
  <si>
    <t>65+</t>
  </si>
  <si>
    <t>Åland</t>
  </si>
  <si>
    <t>Färöarna</t>
  </si>
  <si>
    <t>Grönland</t>
  </si>
  <si>
    <t>0-9</t>
  </si>
  <si>
    <t>10-19</t>
  </si>
  <si>
    <t>20-29</t>
  </si>
  <si>
    <t>0-19</t>
  </si>
  <si>
    <t>20-64</t>
  </si>
  <si>
    <t>2000</t>
  </si>
  <si>
    <t>2001</t>
  </si>
  <si>
    <t>2002</t>
  </si>
  <si>
    <t>2003</t>
  </si>
  <si>
    <t>2004</t>
  </si>
  <si>
    <t>2005</t>
  </si>
  <si>
    <t>2006</t>
  </si>
  <si>
    <t>2007</t>
  </si>
  <si>
    <t>2008</t>
  </si>
  <si>
    <t>2009</t>
  </si>
  <si>
    <t>2010</t>
  </si>
  <si>
    <t>2011</t>
  </si>
  <si>
    <t>2012</t>
  </si>
  <si>
    <t>2013</t>
  </si>
  <si>
    <t>2014</t>
  </si>
  <si>
    <t>2015</t>
  </si>
  <si>
    <t>Total</t>
  </si>
  <si>
    <t>..</t>
  </si>
  <si>
    <t>2016</t>
  </si>
  <si>
    <t>2017</t>
  </si>
  <si>
    <t>2020</t>
  </si>
  <si>
    <t>2025</t>
  </si>
  <si>
    <t>2030</t>
  </si>
  <si>
    <t>2035</t>
  </si>
  <si>
    <t>2040</t>
  </si>
  <si>
    <t>2018</t>
  </si>
  <si>
    <t>Mariehamn, Åland</t>
  </si>
  <si>
    <t>Transport</t>
  </si>
  <si>
    <t>2000=100</t>
  </si>
  <si>
    <t>Diagramunderlag</t>
  </si>
  <si>
    <t>Befolkningsprognos</t>
  </si>
  <si>
    <t>Hotellövernattningar</t>
  </si>
  <si>
    <t>Motorfordon per 1 000 invånare</t>
  </si>
  <si>
    <t>Person- o. taxibilar per 1 000 invånare</t>
  </si>
  <si>
    <t>Befolkningsutveckling</t>
  </si>
  <si>
    <t>Arbetslöshetstal</t>
  </si>
  <si>
    <t>Inflation</t>
  </si>
  <si>
    <t>Aborter</t>
  </si>
  <si>
    <t>KPI</t>
  </si>
  <si>
    <t>The data are presented in tables and figures in the following sheets.</t>
  </si>
  <si>
    <t>This file contains comparable information on Åland, the Faroe islands and Greenland based on data</t>
  </si>
  <si>
    <t>List of contents</t>
  </si>
  <si>
    <t>www.nordicstatistics.org</t>
  </si>
  <si>
    <t>Statistics Åland</t>
  </si>
  <si>
    <t>Population 1.1.</t>
  </si>
  <si>
    <t>Deaths</t>
  </si>
  <si>
    <t>Live births</t>
  </si>
  <si>
    <t>Net migration</t>
  </si>
  <si>
    <t>Births per 1 000 inh.</t>
  </si>
  <si>
    <t>Deaths per 1 000 inh.</t>
  </si>
  <si>
    <t>Net migration per 1 000 inh.</t>
  </si>
  <si>
    <t>Total fertility rate</t>
  </si>
  <si>
    <t>Population change index,</t>
  </si>
  <si>
    <t>Faroe Islands</t>
  </si>
  <si>
    <t>Greenland</t>
  </si>
  <si>
    <t>Source: Nordic Statistics database, www.nordicstatistics.org</t>
  </si>
  <si>
    <t xml:space="preserve">from the Nordic Statistics database, </t>
  </si>
  <si>
    <t>Age</t>
  </si>
  <si>
    <t>Number</t>
  </si>
  <si>
    <t>Per cent</t>
  </si>
  <si>
    <t>Age structure</t>
  </si>
  <si>
    <t>Tórshavn, Faroe Islands</t>
  </si>
  <si>
    <t>Nuuk, Greenland</t>
  </si>
  <si>
    <t>Population projections by sex 2020–2040</t>
  </si>
  <si>
    <t>Change 2020–2040</t>
  </si>
  <si>
    <t>Females</t>
  </si>
  <si>
    <t>Males</t>
  </si>
  <si>
    <t>Gap</t>
  </si>
  <si>
    <t>females-males, years</t>
  </si>
  <si>
    <t>Note: For Åland, five year averages, i.e. 2015=2011-2015. For Faroe Islands, to avoid extreme fluctuations due to the relatively small population, the life expectancy figures</t>
  </si>
  <si>
    <t>are smoothed to obtain a standardised figure showing the actual trend.</t>
  </si>
  <si>
    <t>Beds</t>
  </si>
  <si>
    <t>Guest nights</t>
  </si>
  <si>
    <t>Note: Includes hotels with at least ten rooms.  Bed relates to the monthly average number of available bed-places.</t>
  </si>
  <si>
    <t>Change in</t>
  </si>
  <si>
    <t>per cent</t>
  </si>
  <si>
    <t>Private cars and taxis</t>
  </si>
  <si>
    <t>Motor coaches and buses</t>
  </si>
  <si>
    <t>Vans, lorries, trailers, road tractors</t>
  </si>
  <si>
    <t>Note:  Private cars and taxis include passenger cars seating not more than nine persons (including the driver).</t>
  </si>
  <si>
    <t>Population</t>
  </si>
  <si>
    <t>Employment rate, per cent</t>
  </si>
  <si>
    <t>Employed, 1 000 persons</t>
  </si>
  <si>
    <t>Unemployment rate, per cent</t>
  </si>
  <si>
    <t>GDP per capita, PPS/euro</t>
  </si>
  <si>
    <t>Unemployment, per cent</t>
  </si>
  <si>
    <t>Inflation, per cent</t>
  </si>
  <si>
    <t>Food and non-alcoholic beverages</t>
  </si>
  <si>
    <t>Alcoholic beverages and tobacco</t>
  </si>
  <si>
    <t>Clothing and footwear</t>
  </si>
  <si>
    <t>Housing, water, electricity, fuels</t>
  </si>
  <si>
    <t>Furnishings household equipment</t>
  </si>
  <si>
    <t>Health</t>
  </si>
  <si>
    <t>Communications</t>
  </si>
  <si>
    <t>Recreation and culture</t>
  </si>
  <si>
    <t>Education</t>
  </si>
  <si>
    <t>Restaurants and hotels</t>
  </si>
  <si>
    <t>Miscellaneous goods and services</t>
  </si>
  <si>
    <t xml:space="preserve">Note: The Gini coefficient is the most common key-figure indicating income differences. The higher the value of the Gini coefficient, the less equality in income distribution. The highest value is 1, which </t>
  </si>
  <si>
    <t>represents a situation where the recipient of the highest income recieves all income. The lowest value is 0, which means that all recipients have the same income. If the income of all recipients is subject</t>
  </si>
  <si>
    <t>to the same relative change, the Gini coefficient remains unchanged.</t>
  </si>
  <si>
    <t>Number of deaths per 100 000 inhabitants by sex for some different causes for death 2003–2015</t>
  </si>
  <si>
    <t>Deaths caused by malignant neoplasm</t>
  </si>
  <si>
    <t>Deaths caused by cardiovascular diseases</t>
  </si>
  <si>
    <t>Suicides</t>
  </si>
  <si>
    <t>Deaths caused by accidents</t>
  </si>
  <si>
    <t>New cases of cancer per 1 000 000 inhabitants by sex 2003–2016</t>
  </si>
  <si>
    <t>Total number of induced abortions and induced abortions per 1 000 live births 2005–2016</t>
  </si>
  <si>
    <t>Total number of abortions</t>
  </si>
  <si>
    <t>Number of abortions per 1 000 live births</t>
  </si>
  <si>
    <t>0-2 years</t>
  </si>
  <si>
    <t>3-5 years</t>
  </si>
  <si>
    <t>6 years</t>
  </si>
  <si>
    <t xml:space="preserve">Note: Day-care includes full-time or part-time care of all children during day-time hours in all institutions where attendance is checked by a </t>
  </si>
  <si>
    <t>public authority.</t>
  </si>
  <si>
    <t>Faroe Isalnds</t>
  </si>
  <si>
    <t>2000–2021</t>
  </si>
  <si>
    <t>2019</t>
  </si>
  <si>
    <t>Updated 30.11.2022</t>
  </si>
  <si>
    <t>2021</t>
  </si>
  <si>
    <t>Population development 2000–2022</t>
  </si>
  <si>
    <t>Change 2010–2022</t>
  </si>
  <si>
    <t>Age structure of the population 1.1.2010–2022</t>
  </si>
  <si>
    <t>Populations in the capitals 1.1.2011–2022</t>
  </si>
  <si>
    <t>Change in per cent 2011-2022</t>
  </si>
  <si>
    <t>Life expectancy by sex 2000–2021</t>
  </si>
  <si>
    <t>Hotel beds and guest nights 2000–2021</t>
  </si>
  <si>
    <t>Motor vehicles by type of vehicle 1.1.2000–2022</t>
  </si>
  <si>
    <t>Population, employed and unemployed in the age 15-64 by sex 1.1.2008–2021</t>
  </si>
  <si>
    <t>Economic key-figures 2000–2021</t>
  </si>
  <si>
    <t>Consumer Price Index by item 2005–2021, 2015=100</t>
  </si>
  <si>
    <t>Gini coefficient 2000–2021</t>
  </si>
  <si>
    <t>Children in day-care 2005–2021, per cent of age group</t>
  </si>
  <si>
    <t>Inhabitants per square kilometre 1.1.1990–2022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</si>
</sst>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9"/>
      <name val="Calibri"/>
      <family val="2"/>
      <scheme val="minor"/>
    </font>
    <font>
      <b/>
      <sz val="10"/>
      <name val="Calibri"/>
      <family val="2"/>
      <scheme val="minor"/>
    </font>
    <font>
      <sz val="10"/>
      <name val="Calibri"/>
      <family val="2"/>
      <scheme val="minor"/>
    </font>
    <font>
      <b/>
      <sz val="9"/>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sz val="9"/>
      <color rgb="FFFF0000"/>
      <name val="Calibri"/>
      <family val="2"/>
      <scheme val="minor"/>
    </font>
    <font>
      <u/>
      <sz val="11"/>
      <color theme="10"/>
      <name val="Calibri"/>
      <family val="2"/>
      <scheme val="minor"/>
    </font>
    <font>
      <u/>
      <sz val="9"/>
      <color theme="10"/>
      <name val="Calibri"/>
      <family val="2"/>
      <scheme val="minor"/>
    </font>
    <font>
      <sz val="11"/>
      <color theme="0"/>
      <name val="Calibri"/>
      <family val="2"/>
      <scheme val="minor"/>
    </font>
    <font>
      <sz val="8"/>
      <name val="Calibri"/>
      <family val="2"/>
      <scheme val="minor"/>
    </font>
    <font>
      <sz val="11"/>
      <color rgb="FF000000"/>
      <name val="Calibri"/>
      <family val="2"/>
    </font>
    <font>
      <sz val="11"/>
      <color rgb="FFFF0000"/>
      <name val="Calibri"/>
      <family val="2"/>
      <scheme val="minor"/>
    </font>
    <font>
      <sz val="10"/>
      <color theme="1"/>
      <name val="Calibri"/>
      <family val="2"/>
      <scheme val="minor"/>
    </font>
    <font>
      <sz val="8"/>
      <color theme="1"/>
      <name val="Calibri"/>
      <family val="2"/>
      <scheme val="minor"/>
    </font>
    <font>
      <sz val="9"/>
      <color rgb="FF000000"/>
      <name val="Calibri"/>
      <family val="2"/>
      <scheme val="minor"/>
    </font>
    <font>
      <u/>
      <sz val="8"/>
      <color theme="10"/>
      <name val="Calibri"/>
      <family val="2"/>
      <scheme val="minor"/>
    </font>
  </fonts>
  <fills count="2">
    <fill>
      <patternFill patternType="none"/>
    </fill>
    <fill>
      <patternFill patternType="gray125"/>
    </fill>
  </fills>
  <borders count="7">
    <border>
      <left/>
      <right/>
      <top/>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thin">
        <color auto="1"/>
      </top>
      <bottom/>
      <diagonal/>
    </border>
    <border>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13" fillId="0" borderId="0" applyNumberFormat="0" applyBorder="0" applyAlignment="0"/>
  </cellStyleXfs>
  <cellXfs count="131">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applyAlignment="1">
      <alignment horizontal="left"/>
    </xf>
    <xf numFmtId="0" fontId="1" fillId="0" borderId="1" xfId="0" applyFont="1" applyBorder="1"/>
    <xf numFmtId="0" fontId="1" fillId="0" borderId="3" xfId="0" applyFont="1" applyBorder="1"/>
    <xf numFmtId="0" fontId="1" fillId="0" borderId="3" xfId="0" applyFont="1" applyBorder="1" applyAlignment="1">
      <alignment horizontal="right"/>
    </xf>
    <xf numFmtId="4" fontId="1" fillId="0" borderId="0" xfId="0" applyNumberFormat="1" applyFont="1"/>
    <xf numFmtId="0" fontId="4" fillId="0" borderId="0" xfId="0" applyFont="1" applyBorder="1" applyAlignment="1"/>
    <xf numFmtId="3" fontId="4" fillId="0" borderId="0" xfId="0" applyNumberFormat="1" applyFont="1" applyBorder="1"/>
    <xf numFmtId="164" fontId="4" fillId="0" borderId="0" xfId="0" applyNumberFormat="1" applyFont="1" applyBorder="1"/>
    <xf numFmtId="3" fontId="1" fillId="0" borderId="0" xfId="0" applyNumberFormat="1" applyFont="1"/>
    <xf numFmtId="164" fontId="1" fillId="0" borderId="0" xfId="0" applyNumberFormat="1" applyFont="1"/>
    <xf numFmtId="0" fontId="1" fillId="0" borderId="0" xfId="0" applyFont="1" applyBorder="1" applyAlignment="1"/>
    <xf numFmtId="3" fontId="1" fillId="0" borderId="0" xfId="0" applyNumberFormat="1" applyFont="1" applyBorder="1"/>
    <xf numFmtId="49" fontId="1" fillId="0" borderId="0" xfId="0" applyNumberFormat="1" applyFont="1" applyBorder="1" applyAlignment="1"/>
    <xf numFmtId="16" fontId="1" fillId="0" borderId="0" xfId="0" applyNumberFormat="1" applyFont="1" applyBorder="1" applyAlignment="1"/>
    <xf numFmtId="0" fontId="1" fillId="0" borderId="4" xfId="0" applyFont="1" applyBorder="1" applyAlignment="1"/>
    <xf numFmtId="3" fontId="1" fillId="0" borderId="4" xfId="0" applyNumberFormat="1" applyFont="1" applyBorder="1"/>
    <xf numFmtId="0" fontId="1" fillId="0" borderId="0" xfId="0" applyFont="1" applyBorder="1"/>
    <xf numFmtId="0" fontId="1" fillId="0" borderId="4" xfId="0" applyFont="1" applyBorder="1"/>
    <xf numFmtId="0" fontId="4" fillId="0" borderId="0" xfId="0" applyFont="1" applyBorder="1"/>
    <xf numFmtId="3" fontId="4" fillId="0" borderId="0" xfId="0" applyNumberFormat="1" applyFont="1"/>
    <xf numFmtId="164" fontId="4" fillId="0" borderId="0" xfId="0" applyNumberFormat="1" applyFont="1"/>
    <xf numFmtId="164" fontId="1" fillId="0" borderId="4" xfId="0" applyNumberFormat="1" applyFont="1" applyBorder="1"/>
    <xf numFmtId="0" fontId="5" fillId="0" borderId="0" xfId="0" applyFont="1"/>
    <xf numFmtId="0" fontId="5" fillId="0" borderId="5" xfId="0" applyFont="1" applyBorder="1"/>
    <xf numFmtId="0" fontId="5" fillId="0" borderId="1" xfId="0" applyFont="1" applyBorder="1"/>
    <xf numFmtId="0" fontId="5" fillId="0" borderId="0" xfId="0" applyFont="1" applyBorder="1"/>
    <xf numFmtId="0" fontId="5" fillId="0" borderId="4" xfId="0" applyFont="1" applyBorder="1"/>
    <xf numFmtId="164" fontId="5" fillId="0" borderId="5" xfId="0" applyNumberFormat="1" applyFont="1" applyBorder="1"/>
    <xf numFmtId="164" fontId="5" fillId="0" borderId="0" xfId="0" applyNumberFormat="1" applyFont="1" applyBorder="1"/>
    <xf numFmtId="164" fontId="5" fillId="0" borderId="4" xfId="0" applyNumberFormat="1" applyFont="1" applyBorder="1"/>
    <xf numFmtId="0" fontId="5" fillId="0" borderId="1" xfId="0" applyFont="1" applyBorder="1" applyAlignment="1">
      <alignment horizontal="right"/>
    </xf>
    <xf numFmtId="0" fontId="6" fillId="0" borderId="0" xfId="0" applyFont="1"/>
    <xf numFmtId="0" fontId="5" fillId="0" borderId="2" xfId="0" applyFont="1" applyBorder="1"/>
    <xf numFmtId="0" fontId="5" fillId="0" borderId="2" xfId="0" applyFont="1" applyBorder="1" applyAlignment="1">
      <alignment horizontal="right"/>
    </xf>
    <xf numFmtId="1" fontId="5" fillId="0" borderId="0" xfId="0" applyNumberFormat="1" applyFont="1" applyBorder="1" applyAlignment="1">
      <alignment horizontal="right"/>
    </xf>
    <xf numFmtId="1" fontId="5" fillId="0" borderId="4" xfId="0" applyNumberFormat="1" applyFont="1" applyBorder="1" applyAlignment="1">
      <alignment horizontal="right"/>
    </xf>
    <xf numFmtId="3" fontId="5" fillId="0" borderId="0" xfId="0" applyNumberFormat="1" applyFont="1" applyBorder="1" applyAlignment="1">
      <alignment horizontal="right"/>
    </xf>
    <xf numFmtId="3" fontId="5" fillId="0" borderId="0" xfId="0" applyNumberFormat="1" applyFont="1" applyBorder="1" applyAlignment="1"/>
    <xf numFmtId="3" fontId="5" fillId="0" borderId="0" xfId="0" applyNumberFormat="1" applyFont="1" applyAlignment="1">
      <alignment horizontal="right"/>
    </xf>
    <xf numFmtId="165" fontId="5" fillId="0" borderId="0" xfId="0" applyNumberFormat="1" applyFont="1" applyBorder="1" applyAlignment="1">
      <alignment horizontal="right"/>
    </xf>
    <xf numFmtId="165" fontId="5" fillId="0" borderId="0" xfId="0" applyNumberFormat="1" applyFont="1" applyAlignment="1">
      <alignment horizontal="right"/>
    </xf>
    <xf numFmtId="165" fontId="5" fillId="0" borderId="4" xfId="0" applyNumberFormat="1" applyFont="1" applyBorder="1" applyAlignment="1">
      <alignment horizontal="right"/>
    </xf>
    <xf numFmtId="0" fontId="0" fillId="0" borderId="0" xfId="0" applyBorder="1"/>
    <xf numFmtId="164" fontId="5" fillId="0" borderId="4" xfId="0" applyNumberFormat="1" applyFont="1" applyBorder="1" applyAlignment="1">
      <alignment horizontal="right"/>
    </xf>
    <xf numFmtId="0" fontId="7" fillId="0" borderId="5" xfId="0" applyFont="1" applyBorder="1"/>
    <xf numFmtId="0" fontId="7" fillId="0" borderId="0" xfId="0" applyFont="1" applyBorder="1"/>
    <xf numFmtId="0" fontId="8" fillId="0" borderId="0" xfId="0" applyFont="1" applyBorder="1"/>
    <xf numFmtId="3" fontId="5" fillId="0" borderId="0" xfId="0" applyNumberFormat="1" applyFont="1" applyBorder="1"/>
    <xf numFmtId="3" fontId="0" fillId="0" borderId="0" xfId="0" applyNumberFormat="1"/>
    <xf numFmtId="0" fontId="5" fillId="0" borderId="0" xfId="0" applyFont="1" applyBorder="1" applyAlignment="1">
      <alignment horizontal="right"/>
    </xf>
    <xf numFmtId="0" fontId="10" fillId="0" borderId="0" xfId="1" applyFont="1"/>
    <xf numFmtId="0" fontId="5" fillId="0" borderId="3" xfId="0" applyFont="1" applyBorder="1" applyAlignment="1">
      <alignment horizontal="right"/>
    </xf>
    <xf numFmtId="0" fontId="6" fillId="0" borderId="1" xfId="0" applyFont="1" applyBorder="1"/>
    <xf numFmtId="3" fontId="5" fillId="0" borderId="4" xfId="0" applyNumberFormat="1" applyFont="1" applyBorder="1"/>
    <xf numFmtId="0" fontId="5" fillId="0" borderId="0" xfId="0" applyFont="1" applyFill="1" applyBorder="1" applyAlignment="1">
      <alignment horizontal="right"/>
    </xf>
    <xf numFmtId="165" fontId="5" fillId="0" borderId="0" xfId="0" applyNumberFormat="1" applyFont="1" applyBorder="1"/>
    <xf numFmtId="165" fontId="5" fillId="0" borderId="4" xfId="0" applyNumberFormat="1" applyFont="1" applyBorder="1"/>
    <xf numFmtId="3" fontId="5" fillId="0" borderId="4" xfId="0" applyNumberFormat="1" applyFont="1" applyBorder="1" applyAlignment="1">
      <alignment horizontal="right"/>
    </xf>
    <xf numFmtId="0" fontId="5" fillId="0" borderId="3" xfId="0" applyFont="1" applyBorder="1"/>
    <xf numFmtId="0" fontId="5" fillId="0" borderId="3" xfId="0" applyFont="1" applyFill="1" applyBorder="1" applyAlignment="1">
      <alignment horizontal="right"/>
    </xf>
    <xf numFmtId="0" fontId="0" fillId="0" borderId="3" xfId="0" applyBorder="1" applyAlignment="1">
      <alignment horizontal="right"/>
    </xf>
    <xf numFmtId="0" fontId="11" fillId="0" borderId="0" xfId="0" applyFont="1"/>
    <xf numFmtId="0" fontId="0" fillId="0" borderId="4" xfId="0" applyBorder="1"/>
    <xf numFmtId="0" fontId="8" fillId="0" borderId="0" xfId="0" applyFont="1" applyBorder="1" applyAlignment="1">
      <alignment horizontal="right"/>
    </xf>
    <xf numFmtId="0" fontId="1" fillId="0" borderId="0" xfId="0" applyFont="1" applyFill="1" applyBorder="1"/>
    <xf numFmtId="0" fontId="5" fillId="0" borderId="0" xfId="0" applyFont="1" applyFill="1" applyBorder="1"/>
    <xf numFmtId="3" fontId="1" fillId="0" borderId="0" xfId="0" applyNumberFormat="1" applyFont="1" applyFill="1" applyBorder="1"/>
    <xf numFmtId="165" fontId="5" fillId="0" borderId="0" xfId="0" applyNumberFormat="1" applyFont="1" applyFill="1" applyBorder="1"/>
    <xf numFmtId="165" fontId="5" fillId="0" borderId="0" xfId="0" applyNumberFormat="1" applyFont="1" applyFill="1" applyBorder="1" applyAlignment="1">
      <alignment horizontal="right"/>
    </xf>
    <xf numFmtId="0" fontId="1" fillId="0" borderId="1" xfId="0" applyFont="1" applyBorder="1" applyAlignment="1">
      <alignment horizontal="center"/>
    </xf>
    <xf numFmtId="0" fontId="1" fillId="0" borderId="6" xfId="0" applyFont="1" applyBorder="1" applyAlignment="1">
      <alignment horizontal="right"/>
    </xf>
    <xf numFmtId="165" fontId="1" fillId="0" borderId="0" xfId="0" applyNumberFormat="1" applyFont="1" applyFill="1" applyBorder="1"/>
    <xf numFmtId="0" fontId="7" fillId="0" borderId="0" xfId="0" applyFont="1"/>
    <xf numFmtId="0" fontId="8" fillId="0" borderId="0" xfId="0" applyFont="1"/>
    <xf numFmtId="0" fontId="0" fillId="0" borderId="0" xfId="0" applyFill="1"/>
    <xf numFmtId="3" fontId="8" fillId="0" borderId="0" xfId="0" applyNumberFormat="1" applyFont="1"/>
    <xf numFmtId="165" fontId="5" fillId="0" borderId="0" xfId="0" applyNumberFormat="1" applyFont="1"/>
    <xf numFmtId="0" fontId="14" fillId="0" borderId="0" xfId="0" applyFont="1"/>
    <xf numFmtId="2" fontId="5" fillId="0" borderId="4" xfId="0" applyNumberFormat="1" applyFont="1" applyBorder="1" applyAlignment="1">
      <alignment horizontal="right"/>
    </xf>
    <xf numFmtId="2" fontId="0" fillId="0" borderId="0" xfId="0" applyNumberFormat="1"/>
    <xf numFmtId="165" fontId="1" fillId="0" borderId="0" xfId="0" applyNumberFormat="1" applyFont="1" applyFill="1" applyBorder="1" applyAlignment="1">
      <alignment horizontal="right"/>
    </xf>
    <xf numFmtId="165" fontId="1" fillId="0" borderId="4" xfId="0" applyNumberFormat="1" applyFont="1" applyFill="1" applyBorder="1"/>
    <xf numFmtId="165" fontId="1" fillId="0" borderId="4" xfId="0" applyNumberFormat="1" applyFont="1" applyFill="1" applyBorder="1" applyAlignment="1">
      <alignment horizontal="right"/>
    </xf>
    <xf numFmtId="0" fontId="16" fillId="0" borderId="0" xfId="0" applyFont="1"/>
    <xf numFmtId="3" fontId="5" fillId="0" borderId="5" xfId="0" applyNumberFormat="1" applyFont="1" applyBorder="1"/>
    <xf numFmtId="0" fontId="5" fillId="0" borderId="2" xfId="0" applyFont="1" applyBorder="1" applyAlignment="1">
      <alignment horizontal="right" vertical="top"/>
    </xf>
    <xf numFmtId="164" fontId="1" fillId="0" borderId="0" xfId="0" applyNumberFormat="1" applyFont="1" applyBorder="1"/>
    <xf numFmtId="3" fontId="5" fillId="0" borderId="0" xfId="0" applyNumberFormat="1" applyFont="1"/>
    <xf numFmtId="0" fontId="5" fillId="0" borderId="5" xfId="0" applyFont="1" applyBorder="1" applyAlignment="1">
      <alignment horizontal="left"/>
    </xf>
    <xf numFmtId="0" fontId="5" fillId="0" borderId="4" xfId="0" applyFont="1" applyBorder="1" applyAlignment="1">
      <alignment horizontal="left"/>
    </xf>
    <xf numFmtId="0" fontId="5" fillId="0" borderId="0" xfId="0" applyFont="1" applyFill="1"/>
    <xf numFmtId="0" fontId="5" fillId="0" borderId="0" xfId="0" applyFont="1" applyAlignment="1"/>
    <xf numFmtId="0" fontId="5" fillId="0" borderId="0" xfId="0" applyFont="1" applyAlignment="1">
      <alignment horizontal="right"/>
    </xf>
    <xf numFmtId="1" fontId="5" fillId="0" borderId="0" xfId="0" applyNumberFormat="1" applyFont="1"/>
    <xf numFmtId="0" fontId="6" fillId="0" borderId="0" xfId="0" applyFont="1" applyBorder="1"/>
    <xf numFmtId="0" fontId="0" fillId="0" borderId="0" xfId="0" applyAlignment="1">
      <alignment horizontal="right"/>
    </xf>
    <xf numFmtId="3" fontId="15" fillId="0" borderId="0" xfId="0" applyNumberFormat="1" applyFont="1" applyBorder="1" applyAlignment="1">
      <alignment horizontal="right"/>
    </xf>
    <xf numFmtId="0" fontId="7" fillId="0" borderId="0" xfId="0" applyFont="1" applyFill="1" applyBorder="1"/>
    <xf numFmtId="0" fontId="1" fillId="0" borderId="0" xfId="0" applyFont="1" applyFill="1"/>
    <xf numFmtId="0" fontId="16" fillId="0" borderId="0" xfId="0" applyFont="1" applyFill="1"/>
    <xf numFmtId="4" fontId="1" fillId="0" borderId="0" xfId="0" applyNumberFormat="1" applyFont="1" applyFill="1"/>
    <xf numFmtId="164" fontId="1" fillId="0" borderId="0" xfId="0" applyNumberFormat="1" applyFont="1" applyFill="1"/>
    <xf numFmtId="0" fontId="5" fillId="0" borderId="2" xfId="0" applyFont="1" applyFill="1" applyBorder="1" applyAlignment="1">
      <alignment horizontal="right" wrapText="1"/>
    </xf>
    <xf numFmtId="0" fontId="16" fillId="0" borderId="0" xfId="0" applyFont="1" applyFill="1" applyBorder="1"/>
    <xf numFmtId="0" fontId="6" fillId="0" borderId="0" xfId="0" applyFont="1" applyFill="1"/>
    <xf numFmtId="0" fontId="1" fillId="0" borderId="4" xfId="0" applyFont="1" applyFill="1" applyBorder="1"/>
    <xf numFmtId="0" fontId="1" fillId="0" borderId="0" xfId="0" applyFont="1" applyBorder="1" applyAlignment="1">
      <alignment horizontal="right"/>
    </xf>
    <xf numFmtId="3" fontId="17" fillId="0" borderId="0" xfId="0" applyNumberFormat="1" applyFont="1"/>
    <xf numFmtId="165" fontId="1" fillId="0" borderId="0" xfId="0" applyNumberFormat="1" applyFont="1"/>
    <xf numFmtId="165" fontId="1" fillId="0" borderId="0" xfId="0" applyNumberFormat="1" applyFont="1" applyAlignment="1">
      <alignment horizontal="right"/>
    </xf>
    <xf numFmtId="165" fontId="1" fillId="0" borderId="4" xfId="0" applyNumberFormat="1" applyFont="1" applyBorder="1" applyAlignment="1">
      <alignment horizontal="right"/>
    </xf>
    <xf numFmtId="164" fontId="5" fillId="0" borderId="0" xfId="0" applyNumberFormat="1" applyFont="1" applyAlignment="1">
      <alignment horizontal="right"/>
    </xf>
    <xf numFmtId="164" fontId="5" fillId="0" borderId="0" xfId="0" applyNumberFormat="1" applyFont="1"/>
    <xf numFmtId="0" fontId="6" fillId="0" borderId="0" xfId="0" applyFont="1" applyAlignment="1">
      <alignment horizontal="right"/>
    </xf>
    <xf numFmtId="3" fontId="7" fillId="0" borderId="0" xfId="0" applyNumberFormat="1" applyFont="1" applyAlignment="1">
      <alignment horizontal="right"/>
    </xf>
    <xf numFmtId="164" fontId="7" fillId="0" borderId="0" xfId="0" applyNumberFormat="1" applyFont="1"/>
    <xf numFmtId="164" fontId="7" fillId="0" borderId="0" xfId="0" applyNumberFormat="1" applyFont="1" applyAlignment="1">
      <alignment horizontal="right"/>
    </xf>
    <xf numFmtId="2" fontId="5" fillId="0" borderId="0" xfId="0" applyNumberFormat="1" applyFont="1" applyAlignment="1">
      <alignment horizontal="right"/>
    </xf>
    <xf numFmtId="165" fontId="7" fillId="0" borderId="0" xfId="0" applyNumberFormat="1" applyFont="1" applyAlignment="1">
      <alignment horizontal="right"/>
    </xf>
    <xf numFmtId="0" fontId="18" fillId="0" borderId="0" xfId="1" applyFont="1"/>
    <xf numFmtId="0" fontId="1" fillId="0" borderId="2" xfId="0" applyFont="1" applyBorder="1" applyAlignment="1">
      <alignment horizontal="center"/>
    </xf>
    <xf numFmtId="0" fontId="1" fillId="0" borderId="2" xfId="0" applyFont="1" applyFill="1" applyBorder="1" applyAlignment="1">
      <alignment horizontal="center"/>
    </xf>
    <xf numFmtId="3" fontId="4" fillId="0" borderId="0" xfId="0" applyNumberFormat="1" applyFont="1" applyAlignment="1">
      <alignment horizontal="right"/>
    </xf>
    <xf numFmtId="164" fontId="1" fillId="0" borderId="0" xfId="0" applyNumberFormat="1" applyFont="1" applyAlignment="1">
      <alignment horizontal="right"/>
    </xf>
    <xf numFmtId="3" fontId="4" fillId="0" borderId="4" xfId="0" applyNumberFormat="1" applyFont="1" applyBorder="1"/>
    <xf numFmtId="3" fontId="7" fillId="0" borderId="0" xfId="0" applyNumberFormat="1" applyFont="1"/>
    <xf numFmtId="0" fontId="5" fillId="0" borderId="0" xfId="0" applyFont="1" applyAlignment="1">
      <alignment horizontal="left"/>
    </xf>
  </cellXfs>
  <cellStyles count="3">
    <cellStyle name="Hyperlänk" xfId="1" builtinId="8"/>
    <cellStyle name="Normal" xfId="0" builtinId="0"/>
    <cellStyle name="Normal 2" xfId="2" xr:uid="{5EA50F1F-ED1A-472E-85FC-8FD26FD76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Population</a:t>
            </a:r>
            <a:r>
              <a:rPr lang="sv-FI" sz="1000" b="1" baseline="0"/>
              <a:t> 1.1.2000-2022</a:t>
            </a:r>
            <a:endParaRPr lang="sv-FI" sz="1000" b="1"/>
          </a:p>
        </c:rich>
      </c:tx>
      <c:layout>
        <c:manualLayout>
          <c:xMode val="edge"/>
          <c:yMode val="edge"/>
          <c:x val="1.0922577893798215E-2"/>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2402613906083748"/>
          <c:y val="0.23352639262556699"/>
          <c:w val="0.63086478179864824"/>
          <c:h val="0.58422198783427415"/>
        </c:manualLayout>
      </c:layout>
      <c:lineChart>
        <c:grouping val="standard"/>
        <c:varyColors val="0"/>
        <c:ser>
          <c:idx val="0"/>
          <c:order val="0"/>
          <c:tx>
            <c:strRef>
              <c:f>Diagramunderlag!$A$29</c:f>
              <c:strCache>
                <c:ptCount val="1"/>
                <c:pt idx="0">
                  <c:v>Greenland</c:v>
                </c:pt>
              </c:strCache>
            </c:strRef>
          </c:tx>
          <c:spPr>
            <a:ln w="19050" cap="rnd" cmpd="sng" algn="ctr">
              <a:solidFill>
                <a:schemeClr val="accent1"/>
              </a:solidFill>
              <a:prstDash val="solid"/>
              <a:round/>
            </a:ln>
            <a:effectLst/>
          </c:spPr>
          <c:marker>
            <c:symbol val="none"/>
          </c:marker>
          <c:cat>
            <c:strRef>
              <c:f>Diagramunderlag!$B$26:$X$26</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Diagramunderlag!$B$29:$X$29</c:f>
              <c:numCache>
                <c:formatCode>#,##0</c:formatCode>
                <c:ptCount val="23"/>
                <c:pt idx="0">
                  <c:v>56121</c:v>
                </c:pt>
                <c:pt idx="1">
                  <c:v>56242</c:v>
                </c:pt>
                <c:pt idx="2">
                  <c:v>56512</c:v>
                </c:pt>
                <c:pt idx="3">
                  <c:v>56675</c:v>
                </c:pt>
                <c:pt idx="4">
                  <c:v>56825</c:v>
                </c:pt>
                <c:pt idx="5">
                  <c:v>56969</c:v>
                </c:pt>
                <c:pt idx="6">
                  <c:v>56899</c:v>
                </c:pt>
                <c:pt idx="7">
                  <c:v>56645</c:v>
                </c:pt>
                <c:pt idx="8">
                  <c:v>56458</c:v>
                </c:pt>
                <c:pt idx="9">
                  <c:v>56193</c:v>
                </c:pt>
                <c:pt idx="10">
                  <c:v>56452</c:v>
                </c:pt>
                <c:pt idx="11">
                  <c:v>56615</c:v>
                </c:pt>
                <c:pt idx="12">
                  <c:v>56749</c:v>
                </c:pt>
                <c:pt idx="13">
                  <c:v>56370</c:v>
                </c:pt>
                <c:pt idx="14">
                  <c:v>56282</c:v>
                </c:pt>
                <c:pt idx="15">
                  <c:v>55983</c:v>
                </c:pt>
                <c:pt idx="16">
                  <c:v>55847</c:v>
                </c:pt>
                <c:pt idx="17">
                  <c:v>55860</c:v>
                </c:pt>
                <c:pt idx="18">
                  <c:v>55877</c:v>
                </c:pt>
                <c:pt idx="19">
                  <c:v>55992</c:v>
                </c:pt>
                <c:pt idx="20">
                  <c:v>56081</c:v>
                </c:pt>
                <c:pt idx="21">
                  <c:v>56421</c:v>
                </c:pt>
                <c:pt idx="22">
                  <c:v>56562</c:v>
                </c:pt>
              </c:numCache>
            </c:numRef>
          </c:val>
          <c:smooth val="0"/>
          <c:extLst>
            <c:ext xmlns:c16="http://schemas.microsoft.com/office/drawing/2014/chart" uri="{C3380CC4-5D6E-409C-BE32-E72D297353CC}">
              <c16:uniqueId val="{00000002-8F09-4D6D-AA0C-619715D631FB}"/>
            </c:ext>
          </c:extLst>
        </c:ser>
        <c:ser>
          <c:idx val="2"/>
          <c:order val="1"/>
          <c:tx>
            <c:strRef>
              <c:f>Diagramunderlag!$A$28</c:f>
              <c:strCache>
                <c:ptCount val="1"/>
                <c:pt idx="0">
                  <c:v>Faroe Islands</c:v>
                </c:pt>
              </c:strCache>
            </c:strRef>
          </c:tx>
          <c:spPr>
            <a:ln w="19050" cap="rnd" cmpd="sng" algn="ctr">
              <a:solidFill>
                <a:schemeClr val="accent3"/>
              </a:solidFill>
              <a:prstDash val="solid"/>
              <a:round/>
            </a:ln>
            <a:effectLst/>
          </c:spPr>
          <c:marker>
            <c:symbol val="none"/>
          </c:marker>
          <c:cat>
            <c:strRef>
              <c:f>Diagramunderlag!$B$26:$X$26</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Diagramunderlag!$B$28:$X$28</c:f>
              <c:numCache>
                <c:formatCode>#,##0</c:formatCode>
                <c:ptCount val="23"/>
                <c:pt idx="0">
                  <c:v>45343</c:v>
                </c:pt>
                <c:pt idx="1">
                  <c:v>46131</c:v>
                </c:pt>
                <c:pt idx="2">
                  <c:v>46945</c:v>
                </c:pt>
                <c:pt idx="3">
                  <c:v>47653</c:v>
                </c:pt>
                <c:pt idx="4">
                  <c:v>48152</c:v>
                </c:pt>
                <c:pt idx="5">
                  <c:v>48303</c:v>
                </c:pt>
                <c:pt idx="6">
                  <c:v>48125</c:v>
                </c:pt>
                <c:pt idx="7">
                  <c:v>48268</c:v>
                </c:pt>
                <c:pt idx="8">
                  <c:v>48311</c:v>
                </c:pt>
                <c:pt idx="9">
                  <c:v>48613</c:v>
                </c:pt>
                <c:pt idx="10">
                  <c:v>48494</c:v>
                </c:pt>
                <c:pt idx="11">
                  <c:v>48447</c:v>
                </c:pt>
                <c:pt idx="12">
                  <c:v>48204</c:v>
                </c:pt>
                <c:pt idx="13">
                  <c:v>48062</c:v>
                </c:pt>
                <c:pt idx="14">
                  <c:v>48153</c:v>
                </c:pt>
                <c:pt idx="15">
                  <c:v>48617</c:v>
                </c:pt>
                <c:pt idx="16">
                  <c:v>49121</c:v>
                </c:pt>
                <c:pt idx="17">
                  <c:v>49810</c:v>
                </c:pt>
                <c:pt idx="18">
                  <c:v>50475</c:v>
                </c:pt>
                <c:pt idx="19">
                  <c:v>51280</c:v>
                </c:pt>
                <c:pt idx="20">
                  <c:v>52103</c:v>
                </c:pt>
                <c:pt idx="21">
                  <c:v>52896</c:v>
                </c:pt>
                <c:pt idx="22">
                  <c:v>53653</c:v>
                </c:pt>
              </c:numCache>
            </c:numRef>
          </c:val>
          <c:smooth val="0"/>
          <c:extLst>
            <c:ext xmlns:c16="http://schemas.microsoft.com/office/drawing/2014/chart" uri="{C3380CC4-5D6E-409C-BE32-E72D297353CC}">
              <c16:uniqueId val="{00000001-8F09-4D6D-AA0C-619715D631FB}"/>
            </c:ext>
          </c:extLst>
        </c:ser>
        <c:ser>
          <c:idx val="1"/>
          <c:order val="2"/>
          <c:tx>
            <c:strRef>
              <c:f>Diagramunderlag!$A$27</c:f>
              <c:strCache>
                <c:ptCount val="1"/>
                <c:pt idx="0">
                  <c:v>Åland</c:v>
                </c:pt>
              </c:strCache>
            </c:strRef>
          </c:tx>
          <c:spPr>
            <a:ln w="19050" cap="rnd" cmpd="sng" algn="ctr">
              <a:solidFill>
                <a:schemeClr val="accent2"/>
              </a:solidFill>
              <a:prstDash val="solid"/>
              <a:round/>
            </a:ln>
            <a:effectLst/>
          </c:spPr>
          <c:marker>
            <c:symbol val="none"/>
          </c:marker>
          <c:cat>
            <c:strRef>
              <c:f>Diagramunderlag!$B$26:$X$26</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Diagramunderlag!$B$27:$X$27</c:f>
              <c:numCache>
                <c:formatCode>#,##0</c:formatCode>
                <c:ptCount val="23"/>
                <c:pt idx="0">
                  <c:v>25706</c:v>
                </c:pt>
                <c:pt idx="1">
                  <c:v>25776</c:v>
                </c:pt>
                <c:pt idx="2">
                  <c:v>26008</c:v>
                </c:pt>
                <c:pt idx="3">
                  <c:v>26257</c:v>
                </c:pt>
                <c:pt idx="4">
                  <c:v>26347</c:v>
                </c:pt>
                <c:pt idx="5">
                  <c:v>26530</c:v>
                </c:pt>
                <c:pt idx="6">
                  <c:v>26766</c:v>
                </c:pt>
                <c:pt idx="7">
                  <c:v>26923</c:v>
                </c:pt>
                <c:pt idx="8">
                  <c:v>27153</c:v>
                </c:pt>
                <c:pt idx="9">
                  <c:v>27456</c:v>
                </c:pt>
                <c:pt idx="10">
                  <c:v>27734</c:v>
                </c:pt>
                <c:pt idx="11">
                  <c:v>28007</c:v>
                </c:pt>
                <c:pt idx="12">
                  <c:v>28502</c:v>
                </c:pt>
                <c:pt idx="13">
                  <c:v>28502</c:v>
                </c:pt>
                <c:pt idx="14">
                  <c:v>28666</c:v>
                </c:pt>
                <c:pt idx="15">
                  <c:v>28916</c:v>
                </c:pt>
                <c:pt idx="16">
                  <c:v>28983</c:v>
                </c:pt>
                <c:pt idx="17">
                  <c:v>29214</c:v>
                </c:pt>
                <c:pt idx="18">
                  <c:v>29489</c:v>
                </c:pt>
                <c:pt idx="19">
                  <c:v>29789</c:v>
                </c:pt>
                <c:pt idx="20">
                  <c:v>29884</c:v>
                </c:pt>
                <c:pt idx="21">
                  <c:v>30129</c:v>
                </c:pt>
                <c:pt idx="22">
                  <c:v>30344</c:v>
                </c:pt>
              </c:numCache>
            </c:numRef>
          </c:val>
          <c:smooth val="0"/>
          <c:extLst>
            <c:ext xmlns:c16="http://schemas.microsoft.com/office/drawing/2014/chart" uri="{C3380CC4-5D6E-409C-BE32-E72D297353CC}">
              <c16:uniqueId val="{00000000-8F09-4D6D-AA0C-619715D631FB}"/>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5"/>
        <c:tickMarkSkip val="5"/>
        <c:noMultiLvlLbl val="0"/>
      </c:catAx>
      <c:valAx>
        <c:axId val="348595712"/>
        <c:scaling>
          <c:orientation val="minMax"/>
          <c:max val="600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Persons</a:t>
                </a:r>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10000"/>
      </c:valAx>
      <c:spPr>
        <a:noFill/>
        <a:ln w="3175">
          <a:solidFill>
            <a:srgbClr val="000000"/>
          </a:solidFill>
          <a:prstDash val="solid"/>
        </a:ln>
        <a:effectLst/>
      </c:spPr>
    </c:plotArea>
    <c:legend>
      <c:legendPos val="r"/>
      <c:layout>
        <c:manualLayout>
          <c:xMode val="edge"/>
          <c:yMode val="edge"/>
          <c:x val="0.76183319054030163"/>
          <c:y val="0.22386570375053971"/>
          <c:w val="0.2338699631457985"/>
          <c:h val="0.35136570493282487"/>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Induced abortions per 1 000 live births</a:t>
            </a:r>
          </a:p>
        </c:rich>
      </c:tx>
      <c:layout>
        <c:manualLayout>
          <c:xMode val="edge"/>
          <c:yMode val="edge"/>
          <c:x val="3.6282234082727735E-3"/>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3132049354636297"/>
          <c:y val="0.28157446339621356"/>
          <c:w val="0.64429453684438753"/>
          <c:h val="0.58422198783427415"/>
        </c:manualLayout>
      </c:layout>
      <c:lineChart>
        <c:grouping val="standard"/>
        <c:varyColors val="0"/>
        <c:ser>
          <c:idx val="2"/>
          <c:order val="0"/>
          <c:tx>
            <c:strRef>
              <c:f>Diagramunderlag!$A$57</c:f>
              <c:strCache>
                <c:ptCount val="1"/>
                <c:pt idx="0">
                  <c:v>Greenland</c:v>
                </c:pt>
              </c:strCache>
            </c:strRef>
          </c:tx>
          <c:spPr>
            <a:ln w="19050" cap="rnd" cmpd="sng" algn="ctr">
              <a:solidFill>
                <a:schemeClr val="accent3"/>
              </a:solidFill>
              <a:prstDash val="solid"/>
              <a:round/>
            </a:ln>
            <a:effectLst/>
          </c:spPr>
          <c:marker>
            <c:symbol val="none"/>
          </c:marker>
          <c:cat>
            <c:strRef>
              <c:f>Diagramunderlag!$B$54:$M$54</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Diagramunderlag!$B$57:$M$57</c:f>
              <c:numCache>
                <c:formatCode>#,##0</c:formatCode>
                <c:ptCount val="12"/>
                <c:pt idx="0">
                  <c:v>1015</c:v>
                </c:pt>
                <c:pt idx="1">
                  <c:v>1074</c:v>
                </c:pt>
                <c:pt idx="2">
                  <c:v>1040</c:v>
                </c:pt>
                <c:pt idx="3">
                  <c:v>1078</c:v>
                </c:pt>
                <c:pt idx="4">
                  <c:v>893</c:v>
                </c:pt>
                <c:pt idx="5">
                  <c:v>987</c:v>
                </c:pt>
                <c:pt idx="6">
                  <c:v>905</c:v>
                </c:pt>
                <c:pt idx="7">
                  <c:v>997</c:v>
                </c:pt>
                <c:pt idx="8">
                  <c:v>1067</c:v>
                </c:pt>
                <c:pt idx="9">
                  <c:v>1073</c:v>
                </c:pt>
                <c:pt idx="10">
                  <c:v>1012</c:v>
                </c:pt>
                <c:pt idx="11">
                  <c:v>1030</c:v>
                </c:pt>
              </c:numCache>
            </c:numRef>
          </c:val>
          <c:smooth val="0"/>
          <c:extLst>
            <c:ext xmlns:c16="http://schemas.microsoft.com/office/drawing/2014/chart" uri="{C3380CC4-5D6E-409C-BE32-E72D297353CC}">
              <c16:uniqueId val="{00000002-CAA7-483D-8DBD-06662449E03E}"/>
            </c:ext>
          </c:extLst>
        </c:ser>
        <c:ser>
          <c:idx val="0"/>
          <c:order val="1"/>
          <c:tx>
            <c:strRef>
              <c:f>Diagramunderlag!$A$55</c:f>
              <c:strCache>
                <c:ptCount val="1"/>
                <c:pt idx="0">
                  <c:v>Åland</c:v>
                </c:pt>
              </c:strCache>
            </c:strRef>
          </c:tx>
          <c:spPr>
            <a:ln w="19050" cap="rnd" cmpd="sng" algn="ctr">
              <a:solidFill>
                <a:schemeClr val="accent1"/>
              </a:solidFill>
              <a:prstDash val="solid"/>
              <a:round/>
            </a:ln>
            <a:effectLst/>
          </c:spPr>
          <c:marker>
            <c:symbol val="none"/>
          </c:marker>
          <c:cat>
            <c:strRef>
              <c:f>Diagramunderlag!$B$54:$M$54</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Diagramunderlag!$B$55:$M$55</c:f>
              <c:numCache>
                <c:formatCode>#,##0</c:formatCode>
                <c:ptCount val="12"/>
                <c:pt idx="0">
                  <c:v>264</c:v>
                </c:pt>
                <c:pt idx="1">
                  <c:v>182</c:v>
                </c:pt>
                <c:pt idx="2">
                  <c:v>257</c:v>
                </c:pt>
                <c:pt idx="3">
                  <c:v>234</c:v>
                </c:pt>
                <c:pt idx="4">
                  <c:v>258</c:v>
                </c:pt>
                <c:pt idx="5">
                  <c:v>247</c:v>
                </c:pt>
                <c:pt idx="6">
                  <c:v>257</c:v>
                </c:pt>
                <c:pt idx="7">
                  <c:v>208</c:v>
                </c:pt>
                <c:pt idx="8">
                  <c:v>247</c:v>
                </c:pt>
                <c:pt idx="9">
                  <c:v>244</c:v>
                </c:pt>
                <c:pt idx="10">
                  <c:v>247</c:v>
                </c:pt>
                <c:pt idx="11">
                  <c:v>265</c:v>
                </c:pt>
              </c:numCache>
            </c:numRef>
          </c:val>
          <c:smooth val="0"/>
          <c:extLst>
            <c:ext xmlns:c16="http://schemas.microsoft.com/office/drawing/2014/chart" uri="{C3380CC4-5D6E-409C-BE32-E72D297353CC}">
              <c16:uniqueId val="{00000000-CAA7-483D-8DBD-06662449E03E}"/>
            </c:ext>
          </c:extLst>
        </c:ser>
        <c:ser>
          <c:idx val="1"/>
          <c:order val="2"/>
          <c:tx>
            <c:strRef>
              <c:f>Diagramunderlag!$A$56</c:f>
              <c:strCache>
                <c:ptCount val="1"/>
                <c:pt idx="0">
                  <c:v>Faroe Islands</c:v>
                </c:pt>
              </c:strCache>
            </c:strRef>
          </c:tx>
          <c:spPr>
            <a:ln w="19050" cap="rnd" cmpd="sng" algn="ctr">
              <a:solidFill>
                <a:schemeClr val="accent2"/>
              </a:solidFill>
              <a:prstDash val="solid"/>
              <a:round/>
            </a:ln>
            <a:effectLst/>
          </c:spPr>
          <c:marker>
            <c:symbol val="none"/>
          </c:marker>
          <c:cat>
            <c:strRef>
              <c:f>Diagramunderlag!$B$54:$M$54</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Diagramunderlag!$B$56:$M$56</c:f>
              <c:numCache>
                <c:formatCode>#,##0</c:formatCode>
                <c:ptCount val="12"/>
                <c:pt idx="0">
                  <c:v>41</c:v>
                </c:pt>
                <c:pt idx="1">
                  <c:v>62</c:v>
                </c:pt>
                <c:pt idx="2">
                  <c:v>67</c:v>
                </c:pt>
                <c:pt idx="3">
                  <c:v>55</c:v>
                </c:pt>
                <c:pt idx="4">
                  <c:v>83</c:v>
                </c:pt>
                <c:pt idx="5">
                  <c:v>52</c:v>
                </c:pt>
                <c:pt idx="6">
                  <c:v>57</c:v>
                </c:pt>
                <c:pt idx="7">
                  <c:v>55</c:v>
                </c:pt>
                <c:pt idx="8">
                  <c:v>37</c:v>
                </c:pt>
                <c:pt idx="9">
                  <c:v>47</c:v>
                </c:pt>
                <c:pt idx="10">
                  <c:v>35</c:v>
                </c:pt>
                <c:pt idx="11">
                  <c:v>38</c:v>
                </c:pt>
              </c:numCache>
            </c:numRef>
          </c:val>
          <c:smooth val="0"/>
          <c:extLst>
            <c:ext xmlns:c16="http://schemas.microsoft.com/office/drawing/2014/chart" uri="{C3380CC4-5D6E-409C-BE32-E72D297353CC}">
              <c16:uniqueId val="{00000001-CAA7-483D-8DBD-06662449E03E}"/>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2"/>
        <c:tickMarkSkip val="2"/>
        <c:noMultiLvlLbl val="0"/>
      </c:catAx>
      <c:valAx>
        <c:axId val="348595712"/>
        <c:scaling>
          <c:orientation val="minMax"/>
          <c:max val="12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r>
                  <a:rPr lang="en-US"/>
                  <a:t>Number per 1 000 live</a:t>
                </a:r>
                <a:r>
                  <a:rPr lang="en-US" baseline="0"/>
                  <a:t> births</a:t>
                </a:r>
                <a:endParaRPr lang="en-US"/>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200"/>
      </c:valAx>
      <c:spPr>
        <a:noFill/>
        <a:ln w="3175">
          <a:solidFill>
            <a:srgbClr val="000000"/>
          </a:solidFill>
          <a:prstDash val="solid"/>
        </a:ln>
        <a:effectLst/>
      </c:spPr>
    </c:plotArea>
    <c:legend>
      <c:legendPos val="r"/>
      <c:layout>
        <c:manualLayout>
          <c:xMode val="edge"/>
          <c:yMode val="edge"/>
          <c:x val="0.77565011627432578"/>
          <c:y val="0.27191377452118631"/>
          <c:w val="0.220053156890365"/>
          <c:h val="0.69370820917368192"/>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baseline="0">
                <a:solidFill>
                  <a:srgbClr val="000000"/>
                </a:solidFill>
                <a:latin typeface="+mn-lt"/>
                <a:ea typeface="Arial"/>
                <a:cs typeface="Arial"/>
              </a:defRPr>
            </a:pPr>
            <a:r>
              <a:rPr lang="sv-FI" sz="1000" b="1"/>
              <a:t>Share of population</a:t>
            </a:r>
            <a:r>
              <a:rPr lang="sv-FI" sz="1000" b="1" baseline="0"/>
              <a:t> 65 years of age or older 1.1.2010</a:t>
            </a:r>
            <a:r>
              <a:rPr lang="sv-FI" sz="1000" b="1" i="0" u="none" strike="noStrike" baseline="0">
                <a:effectLst/>
              </a:rPr>
              <a:t>–</a:t>
            </a:r>
            <a:r>
              <a:rPr lang="sv-FI" sz="1000" b="1" baseline="0"/>
              <a:t>2022</a:t>
            </a:r>
            <a:endParaRPr lang="sv-FI" sz="1000" b="1"/>
          </a:p>
        </c:rich>
      </c:tx>
      <c:layout>
        <c:manualLayout>
          <c:xMode val="edge"/>
          <c:yMode val="edge"/>
          <c:x val="7.538537378259191E-3"/>
          <c:y val="6.5120424072405711E-3"/>
        </c:manualLayout>
      </c:layout>
      <c:overlay val="0"/>
      <c:spPr>
        <a:noFill/>
        <a:ln>
          <a:noFill/>
        </a:ln>
        <a:effectLst/>
      </c:spPr>
      <c:txPr>
        <a:bodyPr rot="0" spcFirstLastPara="1" vertOverflow="ellipsis" vert="horz" wrap="square" anchor="ctr" anchorCtr="1"/>
        <a:lstStyle/>
        <a:p>
          <a:pPr algn="l">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8.9308507024857181E-2"/>
          <c:y val="0.2342365016872891"/>
          <c:w val="0.67407207040296435"/>
          <c:h val="0.6437457817772777"/>
        </c:manualLayout>
      </c:layout>
      <c:lineChart>
        <c:grouping val="standard"/>
        <c:varyColors val="0"/>
        <c:ser>
          <c:idx val="0"/>
          <c:order val="0"/>
          <c:tx>
            <c:strRef>
              <c:f>Diagramunderlag!$A$69</c:f>
              <c:strCache>
                <c:ptCount val="1"/>
                <c:pt idx="0">
                  <c:v>Åland</c:v>
                </c:pt>
              </c:strCache>
            </c:strRef>
          </c:tx>
          <c:spPr>
            <a:ln w="19050" cap="rnd" cmpd="sng" algn="ctr">
              <a:solidFill>
                <a:schemeClr val="accent1"/>
              </a:solidFill>
              <a:prstDash val="solid"/>
              <a:round/>
            </a:ln>
            <a:effectLst/>
          </c:spPr>
          <c:marker>
            <c:symbol val="none"/>
          </c:marker>
          <c:cat>
            <c:numRef>
              <c:f>Diagramunderlag!$B$68:$N$68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Diagramunderlag!$B$69:$N$69</c:f>
              <c:numCache>
                <c:formatCode>0.0</c:formatCode>
                <c:ptCount val="13"/>
                <c:pt idx="0">
                  <c:v>17.786832047306554</c:v>
                </c:pt>
                <c:pt idx="1">
                  <c:v>18.370407398150462</c:v>
                </c:pt>
                <c:pt idx="2">
                  <c:v>18.896138247222712</c:v>
                </c:pt>
                <c:pt idx="3">
                  <c:v>19.391621640586624</c:v>
                </c:pt>
                <c:pt idx="4">
                  <c:v>19.901625619200448</c:v>
                </c:pt>
                <c:pt idx="5">
                  <c:v>20.400470327846175</c:v>
                </c:pt>
                <c:pt idx="6">
                  <c:v>20.781147569264739</c:v>
                </c:pt>
                <c:pt idx="7">
                  <c:v>21.11658793729034</c:v>
                </c:pt>
                <c:pt idx="8">
                  <c:v>21.706398996235883</c:v>
                </c:pt>
                <c:pt idx="9">
                  <c:v>22.22296820974185</c:v>
                </c:pt>
                <c:pt idx="10">
                  <c:v>22.70780350689332</c:v>
                </c:pt>
                <c:pt idx="11">
                  <c:v>23.00441435162136</c:v>
                </c:pt>
                <c:pt idx="12">
                  <c:v>23.398365409965727</c:v>
                </c:pt>
              </c:numCache>
            </c:numRef>
          </c:val>
          <c:smooth val="0"/>
          <c:extLst>
            <c:ext xmlns:c16="http://schemas.microsoft.com/office/drawing/2014/chart" uri="{C3380CC4-5D6E-409C-BE32-E72D297353CC}">
              <c16:uniqueId val="{00000000-6900-41AC-B6C6-C64A82B8ADE1}"/>
            </c:ext>
          </c:extLst>
        </c:ser>
        <c:ser>
          <c:idx val="1"/>
          <c:order val="1"/>
          <c:tx>
            <c:strRef>
              <c:f>Diagramunderlag!$A$70</c:f>
              <c:strCache>
                <c:ptCount val="1"/>
                <c:pt idx="0">
                  <c:v>Faroe Islands</c:v>
                </c:pt>
              </c:strCache>
            </c:strRef>
          </c:tx>
          <c:spPr>
            <a:ln w="19050" cap="rnd" cmpd="sng" algn="ctr">
              <a:solidFill>
                <a:schemeClr val="accent2"/>
              </a:solidFill>
              <a:prstDash val="solid"/>
              <a:round/>
            </a:ln>
            <a:effectLst/>
          </c:spPr>
          <c:marker>
            <c:symbol val="none"/>
          </c:marker>
          <c:cat>
            <c:numRef>
              <c:f>Diagramunderlag!$B$68:$N$68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Diagramunderlag!$B$70:$N$70</c:f>
              <c:numCache>
                <c:formatCode>0.0</c:formatCode>
                <c:ptCount val="13"/>
                <c:pt idx="0">
                  <c:v>14.614179073699841</c:v>
                </c:pt>
                <c:pt idx="1">
                  <c:v>15.010217350919561</c:v>
                </c:pt>
                <c:pt idx="2">
                  <c:v>15.430254750643099</c:v>
                </c:pt>
                <c:pt idx="3">
                  <c:v>15.879488993383548</c:v>
                </c:pt>
                <c:pt idx="4">
                  <c:v>16.360351379976326</c:v>
                </c:pt>
                <c:pt idx="5">
                  <c:v>16.726659398975666</c:v>
                </c:pt>
                <c:pt idx="6">
                  <c:v>17.092485902159975</c:v>
                </c:pt>
                <c:pt idx="7">
                  <c:v>17.349929732985345</c:v>
                </c:pt>
                <c:pt idx="8">
                  <c:v>17.412491828608783</c:v>
                </c:pt>
                <c:pt idx="9">
                  <c:v>17.543244506778869</c:v>
                </c:pt>
                <c:pt idx="10">
                  <c:v>17.595915782200642</c:v>
                </c:pt>
                <c:pt idx="11">
                  <c:v>17.804748941318817</c:v>
                </c:pt>
                <c:pt idx="12">
                  <c:v>17.894619126609882</c:v>
                </c:pt>
              </c:numCache>
            </c:numRef>
          </c:val>
          <c:smooth val="0"/>
          <c:extLst>
            <c:ext xmlns:c16="http://schemas.microsoft.com/office/drawing/2014/chart" uri="{C3380CC4-5D6E-409C-BE32-E72D297353CC}">
              <c16:uniqueId val="{00000001-6900-41AC-B6C6-C64A82B8ADE1}"/>
            </c:ext>
          </c:extLst>
        </c:ser>
        <c:ser>
          <c:idx val="2"/>
          <c:order val="2"/>
          <c:tx>
            <c:strRef>
              <c:f>Diagramunderlag!$A$71</c:f>
              <c:strCache>
                <c:ptCount val="1"/>
                <c:pt idx="0">
                  <c:v>Greenland</c:v>
                </c:pt>
              </c:strCache>
            </c:strRef>
          </c:tx>
          <c:spPr>
            <a:ln w="19050" cap="rnd" cmpd="sng" algn="ctr">
              <a:solidFill>
                <a:schemeClr val="accent3"/>
              </a:solidFill>
              <a:prstDash val="solid"/>
              <a:round/>
            </a:ln>
            <a:effectLst/>
          </c:spPr>
          <c:marker>
            <c:symbol val="none"/>
          </c:marker>
          <c:cat>
            <c:numRef>
              <c:f>Diagramunderlag!$B$68:$N$68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Diagramunderlag!$B$71:$N$71</c:f>
              <c:numCache>
                <c:formatCode>0.0</c:formatCode>
                <c:ptCount val="13"/>
                <c:pt idx="0">
                  <c:v>6.8146389853326719</c:v>
                </c:pt>
                <c:pt idx="1">
                  <c:v>6.9716506226265125</c:v>
                </c:pt>
                <c:pt idx="2">
                  <c:v>7.2159861847785862</c:v>
                </c:pt>
                <c:pt idx="3">
                  <c:v>7.3673940039027856</c:v>
                </c:pt>
                <c:pt idx="4">
                  <c:v>7.5370455918410864</c:v>
                </c:pt>
                <c:pt idx="5">
                  <c:v>7.6289654186910543</c:v>
                </c:pt>
                <c:pt idx="6">
                  <c:v>7.9449209447239779</c:v>
                </c:pt>
                <c:pt idx="7">
                  <c:v>8.1364124597207308</c:v>
                </c:pt>
                <c:pt idx="8">
                  <c:v>8.2985843907153214</c:v>
                </c:pt>
                <c:pt idx="9">
                  <c:v>8.5244320617231022</c:v>
                </c:pt>
                <c:pt idx="10">
                  <c:v>8.7106150032988001</c:v>
                </c:pt>
                <c:pt idx="11">
                  <c:v>8.998422573155386</c:v>
                </c:pt>
                <c:pt idx="12">
                  <c:v>9.3348891481913654</c:v>
                </c:pt>
              </c:numCache>
            </c:numRef>
          </c:val>
          <c:smooth val="0"/>
          <c:extLst>
            <c:ext xmlns:c16="http://schemas.microsoft.com/office/drawing/2014/chart" uri="{C3380CC4-5D6E-409C-BE32-E72D297353CC}">
              <c16:uniqueId val="{00000002-6900-41AC-B6C6-C64A82B8ADE1}"/>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2"/>
        <c:tickMarkSkip val="2"/>
        <c:noMultiLvlLbl val="0"/>
      </c:catAx>
      <c:valAx>
        <c:axId val="348595712"/>
        <c:scaling>
          <c:orientation val="minMax"/>
          <c:max val="25"/>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sv-SE"/>
                  <a:t>Per</a:t>
                </a:r>
                <a:r>
                  <a:rPr lang="sv-SE" baseline="0"/>
                  <a:t> </a:t>
                </a:r>
                <a:r>
                  <a:rPr lang="sv-SE"/>
                  <a:t>cent</a:t>
                </a:r>
              </a:p>
            </c:rich>
          </c:tx>
          <c:layout>
            <c:manualLayout>
              <c:xMode val="edge"/>
              <c:yMode val="edge"/>
              <c:x val="7.9271267562142902E-4"/>
              <c:y val="0.10334270716160479"/>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5"/>
      </c:valAx>
      <c:spPr>
        <a:noFill/>
        <a:ln w="3175">
          <a:solidFill>
            <a:srgbClr val="000000"/>
          </a:solidFill>
          <a:prstDash val="solid"/>
        </a:ln>
        <a:effectLst/>
      </c:spPr>
    </c:plotArea>
    <c:legend>
      <c:legendPos val="r"/>
      <c:layout>
        <c:manualLayout>
          <c:xMode val="edge"/>
          <c:yMode val="edge"/>
          <c:x val="0.76177711903659107"/>
          <c:y val="0.19369422572178477"/>
          <c:w val="0.22274238073182029"/>
          <c:h val="0.5354752530933633"/>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Population in the capitals </a:t>
            </a:r>
            <a:r>
              <a:rPr lang="sv-FI" sz="1000" b="1" baseline="0"/>
              <a:t>1.1.2011-2022</a:t>
            </a:r>
            <a:endParaRPr lang="sv-FI" sz="1000" b="1"/>
          </a:p>
        </c:rich>
      </c:tx>
      <c:layout>
        <c:manualLayout>
          <c:xMode val="edge"/>
          <c:yMode val="edge"/>
          <c:x val="1.0922577893798215E-2"/>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2402613906083748"/>
          <c:y val="0.23352639262556699"/>
          <c:w val="0.6234059469356783"/>
          <c:h val="0.58422198783427415"/>
        </c:manualLayout>
      </c:layout>
      <c:lineChart>
        <c:grouping val="standard"/>
        <c:varyColors val="0"/>
        <c:ser>
          <c:idx val="2"/>
          <c:order val="0"/>
          <c:tx>
            <c:strRef>
              <c:f>'Pop. in capitals'!$A$4</c:f>
              <c:strCache>
                <c:ptCount val="1"/>
                <c:pt idx="0">
                  <c:v>Mariehamn, Åland</c:v>
                </c:pt>
              </c:strCache>
            </c:strRef>
          </c:tx>
          <c:spPr>
            <a:ln w="19050" cap="rnd" cmpd="sng" algn="ctr">
              <a:solidFill>
                <a:schemeClr val="accent3"/>
              </a:solidFill>
              <a:prstDash val="solid"/>
              <a:round/>
            </a:ln>
            <a:effectLst/>
          </c:spPr>
          <c:marker>
            <c:symbol val="none"/>
          </c:marker>
          <c:cat>
            <c:strRef>
              <c:f>'Pop. in capitals'!$B$3:$M$3</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'Pop. in capitals'!$B$4:$M$4</c:f>
              <c:numCache>
                <c:formatCode>#,##0</c:formatCode>
                <c:ptCount val="12"/>
                <c:pt idx="0">
                  <c:v>11190</c:v>
                </c:pt>
                <c:pt idx="1">
                  <c:v>11263</c:v>
                </c:pt>
                <c:pt idx="2">
                  <c:v>11346</c:v>
                </c:pt>
                <c:pt idx="3">
                  <c:v>11393</c:v>
                </c:pt>
                <c:pt idx="4">
                  <c:v>11480</c:v>
                </c:pt>
                <c:pt idx="5">
                  <c:v>11461</c:v>
                </c:pt>
                <c:pt idx="6">
                  <c:v>11565</c:v>
                </c:pt>
                <c:pt idx="7">
                  <c:v>11677</c:v>
                </c:pt>
                <c:pt idx="8">
                  <c:v>11743</c:v>
                </c:pt>
                <c:pt idx="9">
                  <c:v>11679</c:v>
                </c:pt>
                <c:pt idx="10">
                  <c:v>11705</c:v>
                </c:pt>
                <c:pt idx="11">
                  <c:v>11742</c:v>
                </c:pt>
              </c:numCache>
            </c:numRef>
          </c:val>
          <c:smooth val="0"/>
          <c:extLst>
            <c:ext xmlns:c16="http://schemas.microsoft.com/office/drawing/2014/chart" uri="{C3380CC4-5D6E-409C-BE32-E72D297353CC}">
              <c16:uniqueId val="{00000001-DE4B-4C53-9986-4113C08E62E8}"/>
            </c:ext>
          </c:extLst>
        </c:ser>
        <c:ser>
          <c:idx val="1"/>
          <c:order val="1"/>
          <c:tx>
            <c:strRef>
              <c:f>'Pop. in capitals'!$A$5</c:f>
              <c:strCache>
                <c:ptCount val="1"/>
                <c:pt idx="0">
                  <c:v>Tórshavn, Faroe Islands</c:v>
                </c:pt>
              </c:strCache>
            </c:strRef>
          </c:tx>
          <c:spPr>
            <a:ln w="19050" cap="rnd" cmpd="sng" algn="ctr">
              <a:solidFill>
                <a:schemeClr val="accent2"/>
              </a:solidFill>
              <a:prstDash val="solid"/>
              <a:round/>
            </a:ln>
            <a:effectLst/>
          </c:spPr>
          <c:marker>
            <c:symbol val="none"/>
          </c:marker>
          <c:cat>
            <c:strRef>
              <c:f>'Pop. in capitals'!$B$3:$M$3</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'Pop. in capitals'!$B$5:$M$5</c:f>
              <c:numCache>
                <c:formatCode>#,##0</c:formatCode>
                <c:ptCount val="12"/>
                <c:pt idx="0">
                  <c:v>19866</c:v>
                </c:pt>
                <c:pt idx="1">
                  <c:v>19762</c:v>
                </c:pt>
                <c:pt idx="2">
                  <c:v>19771</c:v>
                </c:pt>
                <c:pt idx="3">
                  <c:v>19922</c:v>
                </c:pt>
                <c:pt idx="4">
                  <c:v>20198</c:v>
                </c:pt>
                <c:pt idx="5">
                  <c:v>20489</c:v>
                </c:pt>
                <c:pt idx="6">
                  <c:v>20859</c:v>
                </c:pt>
                <c:pt idx="7">
                  <c:v>21106</c:v>
                </c:pt>
                <c:pt idx="8">
                  <c:v>21572</c:v>
                </c:pt>
                <c:pt idx="9">
                  <c:v>21950</c:v>
                </c:pt>
                <c:pt idx="10">
                  <c:v>22331</c:v>
                </c:pt>
                <c:pt idx="11">
                  <c:v>22731</c:v>
                </c:pt>
              </c:numCache>
            </c:numRef>
          </c:val>
          <c:smooth val="0"/>
          <c:extLst>
            <c:ext xmlns:c16="http://schemas.microsoft.com/office/drawing/2014/chart" uri="{C3380CC4-5D6E-409C-BE32-E72D297353CC}">
              <c16:uniqueId val="{00000002-DE4B-4C53-9986-4113C08E62E8}"/>
            </c:ext>
          </c:extLst>
        </c:ser>
        <c:ser>
          <c:idx val="0"/>
          <c:order val="2"/>
          <c:tx>
            <c:strRef>
              <c:f>'Pop. in capitals'!$A$6</c:f>
              <c:strCache>
                <c:ptCount val="1"/>
                <c:pt idx="0">
                  <c:v>Nuuk, Greenland</c:v>
                </c:pt>
              </c:strCache>
            </c:strRef>
          </c:tx>
          <c:spPr>
            <a:ln w="19050" cap="rnd" cmpd="sng" algn="ctr">
              <a:solidFill>
                <a:schemeClr val="accent1"/>
              </a:solidFill>
              <a:prstDash val="solid"/>
              <a:round/>
            </a:ln>
            <a:effectLst/>
          </c:spPr>
          <c:marker>
            <c:symbol val="none"/>
          </c:marker>
          <c:cat>
            <c:strRef>
              <c:f>'Pop. in capitals'!$B$3:$M$3</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'Pop. in capitals'!$B$6:$M$6</c:f>
              <c:numCache>
                <c:formatCode>#,##0</c:formatCode>
                <c:ptCount val="12"/>
                <c:pt idx="0">
                  <c:v>15862</c:v>
                </c:pt>
                <c:pt idx="1">
                  <c:v>16181</c:v>
                </c:pt>
                <c:pt idx="2">
                  <c:v>16454</c:v>
                </c:pt>
                <c:pt idx="3">
                  <c:v>16818</c:v>
                </c:pt>
                <c:pt idx="4">
                  <c:v>16992</c:v>
                </c:pt>
                <c:pt idx="5">
                  <c:v>17316</c:v>
                </c:pt>
                <c:pt idx="6">
                  <c:v>17600</c:v>
                </c:pt>
                <c:pt idx="7">
                  <c:v>17796</c:v>
                </c:pt>
                <c:pt idx="8">
                  <c:v>17984</c:v>
                </c:pt>
                <c:pt idx="9">
                  <c:v>18326</c:v>
                </c:pt>
                <c:pt idx="10">
                  <c:v>18800</c:v>
                </c:pt>
                <c:pt idx="11">
                  <c:v>19261</c:v>
                </c:pt>
              </c:numCache>
            </c:numRef>
          </c:val>
          <c:smooth val="0"/>
          <c:extLst>
            <c:ext xmlns:c16="http://schemas.microsoft.com/office/drawing/2014/chart" uri="{C3380CC4-5D6E-409C-BE32-E72D297353CC}">
              <c16:uniqueId val="{00000000-DE4B-4C53-9986-4113C08E62E8}"/>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none"/>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2"/>
        <c:tickMarkSkip val="1"/>
        <c:noMultiLvlLbl val="0"/>
      </c:catAx>
      <c:valAx>
        <c:axId val="348595712"/>
        <c:scaling>
          <c:orientation val="minMax"/>
          <c:max val="250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Persons</a:t>
                </a:r>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5000"/>
      </c:valAx>
      <c:spPr>
        <a:noFill/>
        <a:ln w="3175">
          <a:solidFill>
            <a:srgbClr val="000000"/>
          </a:solidFill>
          <a:prstDash val="solid"/>
        </a:ln>
        <a:effectLst/>
      </c:spPr>
    </c:plotArea>
    <c:legend>
      <c:legendPos val="r"/>
      <c:layout>
        <c:manualLayout>
          <c:xMode val="edge"/>
          <c:yMode val="edge"/>
          <c:x val="0.7579665406545667"/>
          <c:y val="0.26217176604119535"/>
          <c:w val="0.23773651635720602"/>
          <c:h val="0.37045213402448346"/>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Population projections 2020</a:t>
            </a:r>
            <a:r>
              <a:rPr lang="sv-FI" sz="1000" b="1" i="0" u="none" strike="noStrike" baseline="0">
                <a:effectLst/>
              </a:rPr>
              <a:t>–</a:t>
            </a:r>
            <a:r>
              <a:rPr lang="sv-FI" sz="1000" b="1"/>
              <a:t>2040</a:t>
            </a:r>
          </a:p>
        </c:rich>
      </c:tx>
      <c:layout>
        <c:manualLayout>
          <c:xMode val="edge"/>
          <c:yMode val="edge"/>
          <c:x val="1.0922577893798215E-2"/>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2402613906083748"/>
          <c:y val="0.23352639262556699"/>
          <c:w val="0.6552360685726758"/>
          <c:h val="0.58422198783427415"/>
        </c:manualLayout>
      </c:layout>
      <c:lineChart>
        <c:grouping val="standard"/>
        <c:varyColors val="0"/>
        <c:ser>
          <c:idx val="1"/>
          <c:order val="0"/>
          <c:tx>
            <c:strRef>
              <c:f>Diagramunderlag!$A$7</c:f>
              <c:strCache>
                <c:ptCount val="1"/>
                <c:pt idx="0">
                  <c:v>Faroe Islands</c:v>
                </c:pt>
              </c:strCache>
            </c:strRef>
          </c:tx>
          <c:spPr>
            <a:ln w="19050" cap="rnd" cmpd="sng" algn="ctr">
              <a:solidFill>
                <a:schemeClr val="accent2"/>
              </a:solidFill>
              <a:prstDash val="solid"/>
              <a:round/>
            </a:ln>
            <a:effectLst/>
          </c:spPr>
          <c:marker>
            <c:symbol val="none"/>
          </c:marker>
          <c:cat>
            <c:strRef>
              <c:f>Diagramunderlag!$B$5:$F$5</c:f>
              <c:strCache>
                <c:ptCount val="5"/>
                <c:pt idx="0">
                  <c:v>2020</c:v>
                </c:pt>
                <c:pt idx="1">
                  <c:v>2025</c:v>
                </c:pt>
                <c:pt idx="2">
                  <c:v>2030</c:v>
                </c:pt>
                <c:pt idx="3">
                  <c:v>2035</c:v>
                </c:pt>
                <c:pt idx="4">
                  <c:v>2040</c:v>
                </c:pt>
              </c:strCache>
            </c:strRef>
          </c:cat>
          <c:val>
            <c:numRef>
              <c:f>Diagramunderlag!$B$7:$F$7</c:f>
              <c:numCache>
                <c:formatCode>#,##0</c:formatCode>
                <c:ptCount val="5"/>
                <c:pt idx="0">
                  <c:v>52103</c:v>
                </c:pt>
                <c:pt idx="1">
                  <c:v>55316</c:v>
                </c:pt>
                <c:pt idx="2">
                  <c:v>56341</c:v>
                </c:pt>
                <c:pt idx="3">
                  <c:v>57180</c:v>
                </c:pt>
                <c:pt idx="4">
                  <c:v>57837</c:v>
                </c:pt>
              </c:numCache>
            </c:numRef>
          </c:val>
          <c:smooth val="0"/>
          <c:extLst>
            <c:ext xmlns:c16="http://schemas.microsoft.com/office/drawing/2014/chart" uri="{C3380CC4-5D6E-409C-BE32-E72D297353CC}">
              <c16:uniqueId val="{00000004-F7E0-4FEC-A529-D15D66C3C578}"/>
            </c:ext>
          </c:extLst>
        </c:ser>
        <c:ser>
          <c:idx val="2"/>
          <c:order val="1"/>
          <c:tx>
            <c:strRef>
              <c:f>Diagramunderlag!$A$8</c:f>
              <c:strCache>
                <c:ptCount val="1"/>
                <c:pt idx="0">
                  <c:v>Greenland</c:v>
                </c:pt>
              </c:strCache>
            </c:strRef>
          </c:tx>
          <c:spPr>
            <a:ln w="31750" cap="rnd" cmpd="sng" algn="ctr">
              <a:solidFill>
                <a:schemeClr val="accent3"/>
              </a:solidFill>
              <a:prstDash val="solid"/>
              <a:round/>
            </a:ln>
            <a:effectLst/>
          </c:spPr>
          <c:marker>
            <c:symbol val="none"/>
          </c:marker>
          <c:cat>
            <c:strRef>
              <c:f>Diagramunderlag!$B$5:$F$5</c:f>
              <c:strCache>
                <c:ptCount val="5"/>
                <c:pt idx="0">
                  <c:v>2020</c:v>
                </c:pt>
                <c:pt idx="1">
                  <c:v>2025</c:v>
                </c:pt>
                <c:pt idx="2">
                  <c:v>2030</c:v>
                </c:pt>
                <c:pt idx="3">
                  <c:v>2035</c:v>
                </c:pt>
                <c:pt idx="4">
                  <c:v>2040</c:v>
                </c:pt>
              </c:strCache>
            </c:strRef>
          </c:cat>
          <c:val>
            <c:numRef>
              <c:f>Diagramunderlag!$B$8:$F$8</c:f>
              <c:numCache>
                <c:formatCode>#,##0</c:formatCode>
                <c:ptCount val="5"/>
                <c:pt idx="0">
                  <c:v>56081</c:v>
                </c:pt>
                <c:pt idx="1">
                  <c:v>55732</c:v>
                </c:pt>
                <c:pt idx="2">
                  <c:v>54715</c:v>
                </c:pt>
                <c:pt idx="3">
                  <c:v>53253</c:v>
                </c:pt>
                <c:pt idx="4">
                  <c:v>51700</c:v>
                </c:pt>
              </c:numCache>
            </c:numRef>
          </c:val>
          <c:smooth val="0"/>
          <c:extLst>
            <c:ext xmlns:c16="http://schemas.microsoft.com/office/drawing/2014/chart" uri="{C3380CC4-5D6E-409C-BE32-E72D297353CC}">
              <c16:uniqueId val="{00000005-F7E0-4FEC-A529-D15D66C3C578}"/>
            </c:ext>
          </c:extLst>
        </c:ser>
        <c:ser>
          <c:idx val="0"/>
          <c:order val="2"/>
          <c:tx>
            <c:strRef>
              <c:f>Diagramunderlag!$A$6</c:f>
              <c:strCache>
                <c:ptCount val="1"/>
                <c:pt idx="0">
                  <c:v>Åland</c:v>
                </c:pt>
              </c:strCache>
            </c:strRef>
          </c:tx>
          <c:spPr>
            <a:ln w="19050" cap="rnd" cmpd="sng" algn="ctr">
              <a:solidFill>
                <a:schemeClr val="accent1"/>
              </a:solidFill>
              <a:prstDash val="solid"/>
              <a:round/>
            </a:ln>
            <a:effectLst/>
          </c:spPr>
          <c:marker>
            <c:symbol val="none"/>
          </c:marker>
          <c:cat>
            <c:strRef>
              <c:f>Diagramunderlag!$B$5:$F$5</c:f>
              <c:strCache>
                <c:ptCount val="5"/>
                <c:pt idx="0">
                  <c:v>2020</c:v>
                </c:pt>
                <c:pt idx="1">
                  <c:v>2025</c:v>
                </c:pt>
                <c:pt idx="2">
                  <c:v>2030</c:v>
                </c:pt>
                <c:pt idx="3">
                  <c:v>2035</c:v>
                </c:pt>
                <c:pt idx="4">
                  <c:v>2040</c:v>
                </c:pt>
              </c:strCache>
            </c:strRef>
          </c:cat>
          <c:val>
            <c:numRef>
              <c:f>Diagramunderlag!$B$6:$F$6</c:f>
              <c:numCache>
                <c:formatCode>#,##0</c:formatCode>
                <c:ptCount val="5"/>
                <c:pt idx="0">
                  <c:v>29884</c:v>
                </c:pt>
                <c:pt idx="1">
                  <c:v>31091</c:v>
                </c:pt>
                <c:pt idx="2">
                  <c:v>32028</c:v>
                </c:pt>
                <c:pt idx="3">
                  <c:v>32792</c:v>
                </c:pt>
                <c:pt idx="4">
                  <c:v>33438</c:v>
                </c:pt>
              </c:numCache>
            </c:numRef>
          </c:val>
          <c:smooth val="0"/>
          <c:extLst>
            <c:ext xmlns:c16="http://schemas.microsoft.com/office/drawing/2014/chart" uri="{C3380CC4-5D6E-409C-BE32-E72D297353CC}">
              <c16:uniqueId val="{00000000-F7E0-4FEC-A529-D15D66C3C578}"/>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1"/>
        <c:tickMarkSkip val="1"/>
        <c:noMultiLvlLbl val="0"/>
      </c:catAx>
      <c:valAx>
        <c:axId val="348595712"/>
        <c:scaling>
          <c:orientation val="minMax"/>
          <c:max val="600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Persons</a:t>
                </a:r>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10000"/>
      </c:valAx>
      <c:spPr>
        <a:noFill/>
        <a:ln w="3175">
          <a:solidFill>
            <a:srgbClr val="000000"/>
          </a:solidFill>
          <a:prstDash val="solid"/>
        </a:ln>
        <a:effectLst/>
      </c:spPr>
    </c:plotArea>
    <c:legend>
      <c:legendPos val="r"/>
      <c:layout>
        <c:manualLayout>
          <c:xMode val="edge"/>
          <c:yMode val="edge"/>
          <c:x val="0.77565012116131349"/>
          <c:y val="0.25389574798219383"/>
          <c:w val="0.220053156890365"/>
          <c:h val="0.3153296518548399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Guest nights 2013</a:t>
            </a:r>
            <a:r>
              <a:rPr lang="sv-FI" sz="1000" b="1" i="0" u="none" strike="noStrike" baseline="0">
                <a:effectLst/>
              </a:rPr>
              <a:t>–</a:t>
            </a:r>
            <a:r>
              <a:rPr lang="sv-FI" sz="1000" b="1"/>
              <a:t>2021</a:t>
            </a:r>
          </a:p>
        </c:rich>
      </c:tx>
      <c:layout>
        <c:manualLayout>
          <c:xMode val="edge"/>
          <c:yMode val="edge"/>
          <c:x val="3.6282234082727735E-3"/>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2402613906083748"/>
          <c:y val="0.23352639262556699"/>
          <c:w val="0.64227041766480508"/>
          <c:h val="0.58422198783427415"/>
        </c:manualLayout>
      </c:layout>
      <c:lineChart>
        <c:grouping val="standard"/>
        <c:varyColors val="0"/>
        <c:ser>
          <c:idx val="0"/>
          <c:order val="0"/>
          <c:tx>
            <c:strRef>
              <c:f>Diagramunderlag!$A$43</c:f>
              <c:strCache>
                <c:ptCount val="1"/>
                <c:pt idx="0">
                  <c:v>Greenland</c:v>
                </c:pt>
              </c:strCache>
            </c:strRef>
          </c:tx>
          <c:spPr>
            <a:ln w="19050" cap="rnd" cmpd="sng" algn="ctr">
              <a:solidFill>
                <a:schemeClr val="accent1"/>
              </a:solidFill>
              <a:prstDash val="solid"/>
              <a:round/>
            </a:ln>
            <a:effectLst/>
          </c:spPr>
          <c:marker>
            <c:symbol val="none"/>
          </c:marker>
          <c:cat>
            <c:numRef>
              <c:f>Diagramunderlag!$B$40:$J$40</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Diagramunderlag!$B$43:$J$43</c:f>
              <c:numCache>
                <c:formatCode>#,##0</c:formatCode>
                <c:ptCount val="9"/>
                <c:pt idx="0">
                  <c:v>214012</c:v>
                </c:pt>
                <c:pt idx="1">
                  <c:v>209560</c:v>
                </c:pt>
                <c:pt idx="2">
                  <c:v>218527</c:v>
                </c:pt>
                <c:pt idx="3">
                  <c:v>240631</c:v>
                </c:pt>
                <c:pt idx="4">
                  <c:v>262793</c:v>
                </c:pt>
                <c:pt idx="5">
                  <c:v>259282</c:v>
                </c:pt>
                <c:pt idx="6">
                  <c:v>264711</c:v>
                </c:pt>
                <c:pt idx="7">
                  <c:v>174814</c:v>
                </c:pt>
                <c:pt idx="8">
                  <c:v>228196</c:v>
                </c:pt>
              </c:numCache>
            </c:numRef>
          </c:val>
          <c:smooth val="0"/>
          <c:extLst>
            <c:ext xmlns:c16="http://schemas.microsoft.com/office/drawing/2014/chart" uri="{C3380CC4-5D6E-409C-BE32-E72D297353CC}">
              <c16:uniqueId val="{00000002-CDF7-4C82-93AD-8410D7E45EF5}"/>
            </c:ext>
          </c:extLst>
        </c:ser>
        <c:ser>
          <c:idx val="1"/>
          <c:order val="1"/>
          <c:tx>
            <c:strRef>
              <c:f>Diagramunderlag!$A$41</c:f>
              <c:strCache>
                <c:ptCount val="1"/>
                <c:pt idx="0">
                  <c:v>Åland</c:v>
                </c:pt>
              </c:strCache>
            </c:strRef>
          </c:tx>
          <c:spPr>
            <a:ln w="41275" cap="rnd" cmpd="sng" algn="ctr">
              <a:solidFill>
                <a:schemeClr val="accent2"/>
              </a:solidFill>
              <a:prstDash val="solid"/>
              <a:round/>
            </a:ln>
            <a:effectLst/>
          </c:spPr>
          <c:marker>
            <c:symbol val="none"/>
          </c:marker>
          <c:cat>
            <c:numRef>
              <c:f>Diagramunderlag!$B$40:$J$40</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Diagramunderlag!$B$41:$J$41</c:f>
              <c:numCache>
                <c:formatCode>#,##0</c:formatCode>
                <c:ptCount val="9"/>
                <c:pt idx="0">
                  <c:v>194494</c:v>
                </c:pt>
                <c:pt idx="1">
                  <c:v>185978</c:v>
                </c:pt>
                <c:pt idx="2">
                  <c:v>209815</c:v>
                </c:pt>
                <c:pt idx="3">
                  <c:v>207062</c:v>
                </c:pt>
                <c:pt idx="4">
                  <c:v>212842</c:v>
                </c:pt>
                <c:pt idx="5">
                  <c:v>207609</c:v>
                </c:pt>
                <c:pt idx="6">
                  <c:v>208564</c:v>
                </c:pt>
                <c:pt idx="7">
                  <c:v>91281</c:v>
                </c:pt>
                <c:pt idx="8">
                  <c:v>177233</c:v>
                </c:pt>
              </c:numCache>
            </c:numRef>
          </c:val>
          <c:smooth val="0"/>
          <c:extLst>
            <c:ext xmlns:c16="http://schemas.microsoft.com/office/drawing/2014/chart" uri="{C3380CC4-5D6E-409C-BE32-E72D297353CC}">
              <c16:uniqueId val="{00000000-CDF7-4C82-93AD-8410D7E45EF5}"/>
            </c:ext>
          </c:extLst>
        </c:ser>
        <c:ser>
          <c:idx val="2"/>
          <c:order val="2"/>
          <c:tx>
            <c:strRef>
              <c:f>Diagramunderlag!$A$42</c:f>
              <c:strCache>
                <c:ptCount val="1"/>
                <c:pt idx="0">
                  <c:v>Faroe Islands</c:v>
                </c:pt>
              </c:strCache>
            </c:strRef>
          </c:tx>
          <c:spPr>
            <a:ln w="19050" cap="rnd" cmpd="sng" algn="ctr">
              <a:solidFill>
                <a:schemeClr val="accent3"/>
              </a:solidFill>
              <a:prstDash val="solid"/>
              <a:round/>
            </a:ln>
            <a:effectLst/>
          </c:spPr>
          <c:marker>
            <c:symbol val="none"/>
          </c:marker>
          <c:cat>
            <c:numRef>
              <c:f>Diagramunderlag!$B$40:$J$40</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Diagramunderlag!$B$42:$J$42</c:f>
              <c:numCache>
                <c:formatCode>#,##0</c:formatCode>
                <c:ptCount val="9"/>
                <c:pt idx="0">
                  <c:v>100173</c:v>
                </c:pt>
                <c:pt idx="1">
                  <c:v>105468</c:v>
                </c:pt>
                <c:pt idx="2">
                  <c:v>118885</c:v>
                </c:pt>
                <c:pt idx="3">
                  <c:v>128731</c:v>
                </c:pt>
                <c:pt idx="4">
                  <c:v>144474</c:v>
                </c:pt>
                <c:pt idx="5">
                  <c:v>153113</c:v>
                </c:pt>
                <c:pt idx="6">
                  <c:v>166452</c:v>
                </c:pt>
                <c:pt idx="7">
                  <c:v>94940</c:v>
                </c:pt>
                <c:pt idx="8">
                  <c:v>173913</c:v>
                </c:pt>
              </c:numCache>
            </c:numRef>
          </c:val>
          <c:smooth val="0"/>
          <c:extLst>
            <c:ext xmlns:c16="http://schemas.microsoft.com/office/drawing/2014/chart" uri="{C3380CC4-5D6E-409C-BE32-E72D297353CC}">
              <c16:uniqueId val="{00000001-CDF7-4C82-93AD-8410D7E45EF5}"/>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1"/>
        <c:tickMarkSkip val="1"/>
        <c:noMultiLvlLbl val="0"/>
      </c:catAx>
      <c:valAx>
        <c:axId val="348595712"/>
        <c:scaling>
          <c:orientation val="minMax"/>
          <c:max val="3000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Number</a:t>
                </a:r>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50000"/>
      </c:valAx>
      <c:spPr>
        <a:noFill/>
        <a:ln w="3175">
          <a:solidFill>
            <a:srgbClr val="000000"/>
          </a:solidFill>
          <a:prstDash val="solid"/>
        </a:ln>
        <a:effectLst/>
      </c:spPr>
    </c:plotArea>
    <c:legend>
      <c:legendPos val="r"/>
      <c:layout>
        <c:manualLayout>
          <c:xMode val="edge"/>
          <c:yMode val="edge"/>
          <c:x val="0.78654931222602409"/>
          <c:y val="0.38048410615339745"/>
          <c:w val="0.21345068218603908"/>
          <c:h val="0.34535969608649408"/>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i="0" u="none" strike="noStrike" baseline="0">
                <a:effectLst/>
              </a:rPr>
              <a:t>Motor vehicles per 1 000 inhabitants 1.1.2000–</a:t>
            </a:r>
            <a:r>
              <a:rPr lang="sv-FI" sz="1000" b="1"/>
              <a:t>2022</a:t>
            </a:r>
          </a:p>
        </c:rich>
      </c:tx>
      <c:layout>
        <c:manualLayout>
          <c:xMode val="edge"/>
          <c:yMode val="edge"/>
          <c:x val="6.6495296942788509E-3"/>
          <c:y val="3.0030044231654125E-2"/>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0579025284702388"/>
          <c:y val="0.31761051647419852"/>
          <c:w val="0.6552360685726758"/>
          <c:h val="0.58422198783427415"/>
        </c:manualLayout>
      </c:layout>
      <c:lineChart>
        <c:grouping val="standard"/>
        <c:varyColors val="0"/>
        <c:ser>
          <c:idx val="1"/>
          <c:order val="0"/>
          <c:tx>
            <c:strRef>
              <c:f>Diagramunderlag!$A$13</c:f>
              <c:strCache>
                <c:ptCount val="1"/>
                <c:pt idx="0">
                  <c:v>Åland</c:v>
                </c:pt>
              </c:strCache>
            </c:strRef>
          </c:tx>
          <c:spPr>
            <a:ln w="41275" cap="rnd" cmpd="sng" algn="ctr">
              <a:solidFill>
                <a:schemeClr val="accent2"/>
              </a:solidFill>
              <a:prstDash val="solid"/>
              <a:round/>
            </a:ln>
            <a:effectLst/>
          </c:spPr>
          <c:marker>
            <c:symbol val="none"/>
          </c:marker>
          <c:cat>
            <c:strRef>
              <c:f>Diagramunderlag!$B$12:$Y$12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Diagramunderlag!$B$13:$Y$13</c:f>
              <c:numCache>
                <c:formatCode>0</c:formatCode>
                <c:ptCount val="24"/>
                <c:pt idx="0">
                  <c:v>648.525636038279</c:v>
                </c:pt>
                <c:pt idx="1">
                  <c:v>668.37368094351336</c:v>
                </c:pt>
                <c:pt idx="2">
                  <c:v>680.02153183635801</c:v>
                </c:pt>
                <c:pt idx="3">
                  <c:v>688.50211372205501</c:v>
                </c:pt>
                <c:pt idx="4">
                  <c:v>708.42980225452607</c:v>
                </c:pt>
                <c:pt idx="5">
                  <c:v>722.20128156803617</c:v>
                </c:pt>
                <c:pt idx="6">
                  <c:v>731.78659493387136</c:v>
                </c:pt>
                <c:pt idx="7">
                  <c:v>745.01355718159186</c:v>
                </c:pt>
                <c:pt idx="8">
                  <c:v>764.37226089198248</c:v>
                </c:pt>
                <c:pt idx="9">
                  <c:v>794.8717948717948</c:v>
                </c:pt>
                <c:pt idx="10">
                  <c:v>819.49953126126775</c:v>
                </c:pt>
                <c:pt idx="11">
                  <c:v>852.35833898668193</c:v>
                </c:pt>
                <c:pt idx="12">
                  <c:v>876.04378640095433</c:v>
                </c:pt>
                <c:pt idx="13">
                  <c:v>904.60318574135147</c:v>
                </c:pt>
                <c:pt idx="14">
                  <c:v>929.60301402358186</c:v>
                </c:pt>
                <c:pt idx="15">
                  <c:v>950.23516392308761</c:v>
                </c:pt>
                <c:pt idx="16">
                  <c:v>971.70755270330892</c:v>
                </c:pt>
                <c:pt idx="17">
                  <c:v>990.68939549531046</c:v>
                </c:pt>
                <c:pt idx="18">
                  <c:v>1005.6970395740785</c:v>
                </c:pt>
                <c:pt idx="19">
                  <c:v>1016.6168719997315</c:v>
                </c:pt>
                <c:pt idx="20">
                  <c:v>1034.6004550930263</c:v>
                </c:pt>
                <c:pt idx="21">
                  <c:v>1050.2173985196985</c:v>
                </c:pt>
                <c:pt idx="22">
                  <c:v>1059.2868441866597</c:v>
                </c:pt>
              </c:numCache>
            </c:numRef>
          </c:val>
          <c:smooth val="0"/>
          <c:extLst>
            <c:ext xmlns:c16="http://schemas.microsoft.com/office/drawing/2014/chart" uri="{C3380CC4-5D6E-409C-BE32-E72D297353CC}">
              <c16:uniqueId val="{00000000-8A4B-49DA-90D7-505AE59A21B2}"/>
            </c:ext>
          </c:extLst>
        </c:ser>
        <c:ser>
          <c:idx val="2"/>
          <c:order val="1"/>
          <c:tx>
            <c:strRef>
              <c:f>Diagramunderlag!$A$14</c:f>
              <c:strCache>
                <c:ptCount val="1"/>
                <c:pt idx="0">
                  <c:v>Faroe Islands</c:v>
                </c:pt>
              </c:strCache>
            </c:strRef>
          </c:tx>
          <c:spPr>
            <a:ln w="19050" cap="rnd" cmpd="sng" algn="ctr">
              <a:solidFill>
                <a:schemeClr val="accent3"/>
              </a:solidFill>
              <a:prstDash val="solid"/>
              <a:round/>
            </a:ln>
            <a:effectLst/>
          </c:spPr>
          <c:marker>
            <c:symbol val="none"/>
          </c:marker>
          <c:cat>
            <c:strRef>
              <c:f>Diagramunderlag!$B$12:$Y$12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Diagramunderlag!$B$14:$Y$14</c:f>
              <c:numCache>
                <c:formatCode>0</c:formatCode>
                <c:ptCount val="24"/>
                <c:pt idx="0">
                  <c:v>411.99303089782325</c:v>
                </c:pt>
                <c:pt idx="1">
                  <c:v>420.86666233118723</c:v>
                </c:pt>
                <c:pt idx="2">
                  <c:v>442.24092022579612</c:v>
                </c:pt>
                <c:pt idx="3">
                  <c:v>459.74020523366835</c:v>
                </c:pt>
                <c:pt idx="4">
                  <c:v>474.37281940521683</c:v>
                </c:pt>
                <c:pt idx="5">
                  <c:v>485.91184812537523</c:v>
                </c:pt>
                <c:pt idx="6">
                  <c:v>503.68831168831173</c:v>
                </c:pt>
                <c:pt idx="7">
                  <c:v>532.65103173945477</c:v>
                </c:pt>
                <c:pt idx="8">
                  <c:v>564.88170395976067</c:v>
                </c:pt>
                <c:pt idx="9">
                  <c:v>568.16078003826135</c:v>
                </c:pt>
                <c:pt idx="10">
                  <c:v>558.77015713284118</c:v>
                </c:pt>
                <c:pt idx="11">
                  <c:v>558.19761801556342</c:v>
                </c:pt>
                <c:pt idx="12">
                  <c:v>563.81213177329676</c:v>
                </c:pt>
                <c:pt idx="13">
                  <c:v>572.71857184470059</c:v>
                </c:pt>
                <c:pt idx="14">
                  <c:v>585.65406101385167</c:v>
                </c:pt>
                <c:pt idx="15">
                  <c:v>596.27290865335169</c:v>
                </c:pt>
                <c:pt idx="16">
                  <c:v>613.32220435251725</c:v>
                </c:pt>
                <c:pt idx="17">
                  <c:v>632.66412366994587</c:v>
                </c:pt>
                <c:pt idx="18">
                  <c:v>651.58989598811286</c:v>
                </c:pt>
                <c:pt idx="19">
                  <c:v>669.89079563182531</c:v>
                </c:pt>
                <c:pt idx="20">
                  <c:v>688.17534498973191</c:v>
                </c:pt>
                <c:pt idx="21">
                  <c:v>701.71657592256497</c:v>
                </c:pt>
              </c:numCache>
            </c:numRef>
          </c:val>
          <c:smooth val="0"/>
          <c:extLst>
            <c:ext xmlns:c16="http://schemas.microsoft.com/office/drawing/2014/chart" uri="{C3380CC4-5D6E-409C-BE32-E72D297353CC}">
              <c16:uniqueId val="{00000001-8A4B-49DA-90D7-505AE59A21B2}"/>
            </c:ext>
          </c:extLst>
        </c:ser>
        <c:ser>
          <c:idx val="0"/>
          <c:order val="2"/>
          <c:tx>
            <c:strRef>
              <c:f>Diagramunderlag!$A$15</c:f>
              <c:strCache>
                <c:ptCount val="1"/>
                <c:pt idx="0">
                  <c:v>Greenland</c:v>
                </c:pt>
              </c:strCache>
            </c:strRef>
          </c:tx>
          <c:spPr>
            <a:ln w="19050" cap="rnd" cmpd="sng" algn="ctr">
              <a:solidFill>
                <a:schemeClr val="accent1"/>
              </a:solidFill>
              <a:prstDash val="solid"/>
              <a:round/>
            </a:ln>
            <a:effectLst/>
          </c:spPr>
          <c:marker>
            <c:symbol val="none"/>
          </c:marker>
          <c:cat>
            <c:strRef>
              <c:f>Diagramunderlag!$B$12:$Y$12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Diagramunderlag!$B$15:$Y$15</c:f>
              <c:numCache>
                <c:formatCode>0</c:formatCode>
                <c:ptCount val="24"/>
                <c:pt idx="0">
                  <c:v>66.962456121594414</c:v>
                </c:pt>
                <c:pt idx="1">
                  <c:v>76.59756054194375</c:v>
                </c:pt>
                <c:pt idx="2">
                  <c:v>75.329133635334088</c:v>
                </c:pt>
                <c:pt idx="3">
                  <c:v>86.281429201587997</c:v>
                </c:pt>
                <c:pt idx="4">
                  <c:v>84.681038275406948</c:v>
                </c:pt>
                <c:pt idx="5">
                  <c:v>87.205322192771504</c:v>
                </c:pt>
                <c:pt idx="6">
                  <c:v>92.163306912248018</c:v>
                </c:pt>
                <c:pt idx="7">
                  <c:v>91.676229146438345</c:v>
                </c:pt>
                <c:pt idx="8">
                  <c:v>97.063303694781965</c:v>
                </c:pt>
                <c:pt idx="9">
                  <c:v>88.890075276279973</c:v>
                </c:pt>
                <c:pt idx="10">
                  <c:v>103.5215758520513</c:v>
                </c:pt>
                <c:pt idx="11">
                  <c:v>95.116135299832209</c:v>
                </c:pt>
                <c:pt idx="12">
                  <c:v>104.44236902852913</c:v>
                </c:pt>
                <c:pt idx="13">
                  <c:v>103.88504523682809</c:v>
                </c:pt>
                <c:pt idx="14">
                  <c:v>118.6702675811094</c:v>
                </c:pt>
                <c:pt idx="15">
                  <c:v>134.57656788667987</c:v>
                </c:pt>
                <c:pt idx="16">
                  <c:v>144.64519132630221</c:v>
                </c:pt>
                <c:pt idx="17">
                  <c:v>158.09165771571787</c:v>
                </c:pt>
                <c:pt idx="18">
                  <c:v>169.3541170785833</c:v>
                </c:pt>
                <c:pt idx="19">
                  <c:v>128.57193884840692</c:v>
                </c:pt>
                <c:pt idx="20">
                  <c:v>135.94622064513828</c:v>
                </c:pt>
                <c:pt idx="21">
                  <c:v>144.48520940784459</c:v>
                </c:pt>
              </c:numCache>
            </c:numRef>
          </c:val>
          <c:smooth val="0"/>
          <c:extLst>
            <c:ext xmlns:c16="http://schemas.microsoft.com/office/drawing/2014/chart" uri="{C3380CC4-5D6E-409C-BE32-E72D297353CC}">
              <c16:uniqueId val="{00000002-8A4B-49DA-90D7-505AE59A21B2}"/>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5"/>
        <c:tickMarkSkip val="5"/>
        <c:noMultiLvlLbl val="0"/>
      </c:catAx>
      <c:valAx>
        <c:axId val="348595712"/>
        <c:scaling>
          <c:orientation val="minMax"/>
          <c:max val="1500"/>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r>
                  <a:rPr lang="en-US" baseline="0"/>
                  <a:t>Vehicles per </a:t>
                </a:r>
              </a:p>
              <a:p>
                <a:pPr algn="l">
                  <a:defRPr/>
                </a:pPr>
                <a:r>
                  <a:rPr lang="en-US" baseline="0"/>
                  <a:t>1 000 inhabitants</a:t>
                </a:r>
                <a:endParaRPr lang="en-US"/>
              </a:p>
            </c:rich>
          </c:tx>
          <c:layout>
            <c:manualLayout>
              <c:xMode val="edge"/>
              <c:yMode val="edge"/>
              <c:x val="3.4363876288896638E-3"/>
              <c:y val="0.14467482191237943"/>
            </c:manualLayout>
          </c:layout>
          <c:overlay val="0"/>
          <c:spPr>
            <a:noFill/>
            <a:ln w="25400">
              <a:noFill/>
            </a:ln>
            <a:effectLst/>
          </c:spPr>
          <c:txPr>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500"/>
      </c:valAx>
      <c:spPr>
        <a:noFill/>
        <a:ln w="3175">
          <a:solidFill>
            <a:srgbClr val="000000"/>
          </a:solidFill>
          <a:prstDash val="solid"/>
        </a:ln>
        <a:effectLst/>
      </c:spPr>
    </c:plotArea>
    <c:legend>
      <c:legendPos val="r"/>
      <c:layout>
        <c:manualLayout>
          <c:xMode val="edge"/>
          <c:yMode val="edge"/>
          <c:x val="0.77565017729449981"/>
          <c:y val="0.2899318010601788"/>
          <c:w val="0.220053156890365"/>
          <c:h val="0.65767215609569696"/>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Unemployment</a:t>
            </a:r>
            <a:r>
              <a:rPr lang="sv-FI" sz="1000" b="1" baseline="0"/>
              <a:t> rate</a:t>
            </a:r>
            <a:r>
              <a:rPr lang="sv-FI" sz="1000" b="1"/>
              <a:t> 2010</a:t>
            </a:r>
            <a:r>
              <a:rPr lang="sv-FI" sz="1000" b="1" i="0" u="none" strike="noStrike" baseline="0">
                <a:effectLst/>
              </a:rPr>
              <a:t>–</a:t>
            </a:r>
            <a:r>
              <a:rPr lang="sv-FI" sz="1000" b="1"/>
              <a:t>2021, per</a:t>
            </a:r>
            <a:r>
              <a:rPr lang="sv-FI" sz="1000" b="1" baseline="0"/>
              <a:t> </a:t>
            </a:r>
            <a:r>
              <a:rPr lang="sv-FI" sz="1000" b="1"/>
              <a:t>cent</a:t>
            </a:r>
          </a:p>
        </c:rich>
      </c:tx>
      <c:layout>
        <c:manualLayout>
          <c:xMode val="edge"/>
          <c:yMode val="edge"/>
          <c:x val="1.0922577893798215E-2"/>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8.0260012147684828E-2"/>
          <c:y val="0.23352639262556699"/>
          <c:w val="0.68492995103844212"/>
          <c:h val="0.58422198783427415"/>
        </c:manualLayout>
      </c:layout>
      <c:lineChart>
        <c:grouping val="standard"/>
        <c:varyColors val="0"/>
        <c:ser>
          <c:idx val="0"/>
          <c:order val="0"/>
          <c:tx>
            <c:strRef>
              <c:f>Diagramunderlag!$A$36</c:f>
              <c:strCache>
                <c:ptCount val="1"/>
                <c:pt idx="0">
                  <c:v>Greenland</c:v>
                </c:pt>
              </c:strCache>
            </c:strRef>
          </c:tx>
          <c:spPr>
            <a:ln w="19050" cap="rnd" cmpd="sng" algn="ctr">
              <a:solidFill>
                <a:schemeClr val="accent1"/>
              </a:solidFill>
              <a:prstDash val="solid"/>
              <a:round/>
            </a:ln>
            <a:effectLst/>
          </c:spPr>
          <c:marker>
            <c:symbol val="none"/>
          </c:marker>
          <c:cat>
            <c:strRef>
              <c:extLst>
                <c:ext xmlns:c15="http://schemas.microsoft.com/office/drawing/2012/chart" uri="{02D57815-91ED-43cb-92C2-25804820EDAC}">
                  <c15:fullRef>
                    <c15:sqref>Diagramunderlag!$B$33:$O$33</c15:sqref>
                  </c15:fullRef>
                </c:ext>
              </c:extLst>
              <c:f>Diagramunderlag!$B$33:$M$33</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strCache>
            </c:strRef>
          </c:cat>
          <c:val>
            <c:numRef>
              <c:extLst>
                <c:ext xmlns:c15="http://schemas.microsoft.com/office/drawing/2012/chart" uri="{02D57815-91ED-43cb-92C2-25804820EDAC}">
                  <c15:fullRef>
                    <c15:sqref>Diagramunderlag!$B$36:$O$36</c15:sqref>
                  </c15:fullRef>
                </c:ext>
              </c:extLst>
              <c:f>Diagramunderlag!$B$36:$M$36</c:f>
              <c:numCache>
                <c:formatCode>General</c:formatCode>
                <c:ptCount val="12"/>
                <c:pt idx="0">
                  <c:v>7.8</c:v>
                </c:pt>
                <c:pt idx="1">
                  <c:v>9.4</c:v>
                </c:pt>
                <c:pt idx="2">
                  <c:v>9.8000000000000007</c:v>
                </c:pt>
                <c:pt idx="3">
                  <c:v>10.1</c:v>
                </c:pt>
                <c:pt idx="4">
                  <c:v>10.3</c:v>
                </c:pt>
                <c:pt idx="5">
                  <c:v>9.1</c:v>
                </c:pt>
                <c:pt idx="6">
                  <c:v>7.3</c:v>
                </c:pt>
                <c:pt idx="7">
                  <c:v>6.8</c:v>
                </c:pt>
                <c:pt idx="8">
                  <c:v>5.8</c:v>
                </c:pt>
                <c:pt idx="9">
                  <c:v>5.0999999999999996</c:v>
                </c:pt>
                <c:pt idx="10">
                  <c:v>5.3</c:v>
                </c:pt>
              </c:numCache>
            </c:numRef>
          </c:val>
          <c:smooth val="0"/>
          <c:extLst>
            <c:ext xmlns:c16="http://schemas.microsoft.com/office/drawing/2014/chart" uri="{C3380CC4-5D6E-409C-BE32-E72D297353CC}">
              <c16:uniqueId val="{00000002-23F6-4A9E-8093-2E53B6EAB8DB}"/>
            </c:ext>
          </c:extLst>
        </c:ser>
        <c:ser>
          <c:idx val="1"/>
          <c:order val="1"/>
          <c:tx>
            <c:strRef>
              <c:f>Diagramunderlag!$A$34</c:f>
              <c:strCache>
                <c:ptCount val="1"/>
                <c:pt idx="0">
                  <c:v>Åland</c:v>
                </c:pt>
              </c:strCache>
            </c:strRef>
          </c:tx>
          <c:spPr>
            <a:ln w="41275" cap="rnd" cmpd="sng" algn="ctr">
              <a:solidFill>
                <a:schemeClr val="accent2"/>
              </a:solidFill>
              <a:prstDash val="solid"/>
              <a:round/>
            </a:ln>
            <a:effectLst/>
          </c:spPr>
          <c:marker>
            <c:symbol val="none"/>
          </c:marker>
          <c:cat>
            <c:strRef>
              <c:extLst>
                <c:ext xmlns:c15="http://schemas.microsoft.com/office/drawing/2012/chart" uri="{02D57815-91ED-43cb-92C2-25804820EDAC}">
                  <c15:fullRef>
                    <c15:sqref>Diagramunderlag!$B$33:$O$33</c15:sqref>
                  </c15:fullRef>
                </c:ext>
              </c:extLst>
              <c:f>Diagramunderlag!$B$33:$M$33</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strCache>
            </c:strRef>
          </c:cat>
          <c:val>
            <c:numRef>
              <c:extLst>
                <c:ext xmlns:c15="http://schemas.microsoft.com/office/drawing/2012/chart" uri="{02D57815-91ED-43cb-92C2-25804820EDAC}">
                  <c15:fullRef>
                    <c15:sqref>Diagramunderlag!$B$34:$O$34</c15:sqref>
                  </c15:fullRef>
                </c:ext>
              </c:extLst>
              <c:f>Diagramunderlag!$B$34:$M$34</c:f>
              <c:numCache>
                <c:formatCode>General</c:formatCode>
                <c:ptCount val="12"/>
                <c:pt idx="0">
                  <c:v>3.2</c:v>
                </c:pt>
                <c:pt idx="1">
                  <c:v>3</c:v>
                </c:pt>
                <c:pt idx="2">
                  <c:v>3.9</c:v>
                </c:pt>
                <c:pt idx="3">
                  <c:v>4.0999999999999996</c:v>
                </c:pt>
                <c:pt idx="4">
                  <c:v>4.4000000000000004</c:v>
                </c:pt>
                <c:pt idx="5">
                  <c:v>4.2</c:v>
                </c:pt>
                <c:pt idx="6">
                  <c:v>3.7</c:v>
                </c:pt>
                <c:pt idx="7">
                  <c:v>3.8</c:v>
                </c:pt>
                <c:pt idx="8">
                  <c:v>3.7</c:v>
                </c:pt>
                <c:pt idx="9">
                  <c:v>3.9</c:v>
                </c:pt>
                <c:pt idx="10">
                  <c:v>9.6</c:v>
                </c:pt>
              </c:numCache>
            </c:numRef>
          </c:val>
          <c:smooth val="0"/>
          <c:extLst>
            <c:ext xmlns:c16="http://schemas.microsoft.com/office/drawing/2014/chart" uri="{C3380CC4-5D6E-409C-BE32-E72D297353CC}">
              <c16:uniqueId val="{00000000-23F6-4A9E-8093-2E53B6EAB8DB}"/>
            </c:ext>
          </c:extLst>
        </c:ser>
        <c:ser>
          <c:idx val="2"/>
          <c:order val="2"/>
          <c:tx>
            <c:strRef>
              <c:f>Diagramunderlag!$A$35</c:f>
              <c:strCache>
                <c:ptCount val="1"/>
                <c:pt idx="0">
                  <c:v>Faroe Islands</c:v>
                </c:pt>
              </c:strCache>
            </c:strRef>
          </c:tx>
          <c:spPr>
            <a:ln w="19050" cap="rnd" cmpd="sng" algn="ctr">
              <a:solidFill>
                <a:schemeClr val="accent3"/>
              </a:solidFill>
              <a:prstDash val="solid"/>
              <a:round/>
            </a:ln>
            <a:effectLst/>
          </c:spPr>
          <c:marker>
            <c:symbol val="none"/>
          </c:marker>
          <c:cat>
            <c:strRef>
              <c:extLst>
                <c:ext xmlns:c15="http://schemas.microsoft.com/office/drawing/2012/chart" uri="{02D57815-91ED-43cb-92C2-25804820EDAC}">
                  <c15:fullRef>
                    <c15:sqref>Diagramunderlag!$B$33:$O$33</c15:sqref>
                  </c15:fullRef>
                </c:ext>
              </c:extLst>
              <c:f>Diagramunderlag!$B$33:$M$33</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strCache>
            </c:strRef>
          </c:cat>
          <c:val>
            <c:numRef>
              <c:extLst>
                <c:ext xmlns:c15="http://schemas.microsoft.com/office/drawing/2012/chart" uri="{02D57815-91ED-43cb-92C2-25804820EDAC}">
                  <c15:fullRef>
                    <c15:sqref>Diagramunderlag!$B$35:$O$35</c15:sqref>
                  </c15:fullRef>
                </c:ext>
              </c:extLst>
              <c:f>Diagramunderlag!$B$35:$M$35</c:f>
              <c:numCache>
                <c:formatCode>General</c:formatCode>
                <c:ptCount val="12"/>
                <c:pt idx="0">
                  <c:v>6.7</c:v>
                </c:pt>
                <c:pt idx="1">
                  <c:v>5.4</c:v>
                </c:pt>
                <c:pt idx="2">
                  <c:v>3</c:v>
                </c:pt>
                <c:pt idx="3">
                  <c:v>3.9</c:v>
                </c:pt>
                <c:pt idx="4">
                  <c:v>3.1</c:v>
                </c:pt>
                <c:pt idx="5">
                  <c:v>3.4</c:v>
                </c:pt>
                <c:pt idx="6">
                  <c:v>3.6</c:v>
                </c:pt>
                <c:pt idx="7">
                  <c:v>2.6</c:v>
                </c:pt>
                <c:pt idx="8">
                  <c:v>1.9</c:v>
                </c:pt>
                <c:pt idx="9">
                  <c:v>1.4</c:v>
                </c:pt>
                <c:pt idx="10">
                  <c:v>1.8</c:v>
                </c:pt>
                <c:pt idx="11">
                  <c:v>2.2000000000000002</c:v>
                </c:pt>
              </c:numCache>
            </c:numRef>
          </c:val>
          <c:smooth val="0"/>
          <c:extLst>
            <c:ext xmlns:c16="http://schemas.microsoft.com/office/drawing/2014/chart" uri="{C3380CC4-5D6E-409C-BE32-E72D297353CC}">
              <c16:uniqueId val="{00000001-23F6-4A9E-8093-2E53B6EAB8DB}"/>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2"/>
        <c:tickMarkSkip val="1"/>
        <c:noMultiLvlLbl val="0"/>
      </c:catAx>
      <c:valAx>
        <c:axId val="348595712"/>
        <c:scaling>
          <c:orientation val="minMax"/>
          <c:max val="12"/>
          <c:min val="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Per</a:t>
                </a:r>
                <a:r>
                  <a:rPr lang="en-US" baseline="0"/>
                  <a:t> </a:t>
                </a:r>
                <a:r>
                  <a:rPr lang="en-US"/>
                  <a:t>cent</a:t>
                </a:r>
              </a:p>
            </c:rich>
          </c:tx>
          <c:layout>
            <c:manualLayout>
              <c:xMode val="edge"/>
              <c:yMode val="edge"/>
              <c:x val="1.0730742114415109E-2"/>
              <c:y val="0.12665679537338695"/>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2"/>
      </c:valAx>
      <c:spPr>
        <a:noFill/>
        <a:ln w="3175">
          <a:solidFill>
            <a:srgbClr val="000000"/>
          </a:solidFill>
          <a:prstDash val="solid"/>
        </a:ln>
        <a:effectLst/>
      </c:spPr>
    </c:plotArea>
    <c:legend>
      <c:legendPos val="r"/>
      <c:layout>
        <c:manualLayout>
          <c:xMode val="edge"/>
          <c:yMode val="edge"/>
          <c:x val="0.7756500662666258"/>
          <c:y val="0.44608803106478018"/>
          <c:w val="0.220053156890365"/>
          <c:h val="0.33334767839383245"/>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Inflation 2000</a:t>
            </a:r>
            <a:r>
              <a:rPr lang="sv-FI" sz="1000" b="1" i="0" u="none" strike="noStrike" baseline="0">
                <a:effectLst/>
              </a:rPr>
              <a:t>–</a:t>
            </a:r>
            <a:r>
              <a:rPr lang="sv-FI" sz="1000" b="1"/>
              <a:t>2021, per</a:t>
            </a:r>
            <a:r>
              <a:rPr lang="sv-FI" sz="1000" b="1" baseline="0"/>
              <a:t> </a:t>
            </a:r>
            <a:r>
              <a:rPr lang="sv-FI" sz="1000" b="1"/>
              <a:t>cent</a:t>
            </a:r>
          </a:p>
        </c:rich>
      </c:tx>
      <c:layout>
        <c:manualLayout>
          <c:xMode val="edge"/>
          <c:yMode val="edge"/>
          <c:x val="0"/>
          <c:y val="1.8018026538992475E-2"/>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8.0260012147684828E-2"/>
          <c:y val="0.23352639262556699"/>
          <c:w val="0.68103260677320998"/>
          <c:h val="0.63227004907429429"/>
        </c:manualLayout>
      </c:layout>
      <c:lineChart>
        <c:grouping val="standard"/>
        <c:varyColors val="0"/>
        <c:ser>
          <c:idx val="2"/>
          <c:order val="0"/>
          <c:tx>
            <c:strRef>
              <c:f>Diagramunderlag!$A$50</c:f>
              <c:strCache>
                <c:ptCount val="1"/>
                <c:pt idx="0">
                  <c:v>Greenland</c:v>
                </c:pt>
              </c:strCache>
            </c:strRef>
          </c:tx>
          <c:spPr>
            <a:ln w="19050" cap="rnd" cmpd="sng" algn="ctr">
              <a:solidFill>
                <a:schemeClr val="accent3"/>
              </a:solidFill>
              <a:prstDash val="solid"/>
              <a:round/>
            </a:ln>
            <a:effectLst/>
          </c:spPr>
          <c:marker>
            <c:symbol val="none"/>
          </c:marker>
          <c:cat>
            <c:strRef>
              <c:f>Diagramunderlag!$B$47:$W$47</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Diagramunderlag!$B$50:$W$50</c:f>
              <c:numCache>
                <c:formatCode>General</c:formatCode>
                <c:ptCount val="22"/>
                <c:pt idx="0">
                  <c:v>2.1</c:v>
                </c:pt>
                <c:pt idx="1">
                  <c:v>3.4</c:v>
                </c:pt>
                <c:pt idx="2">
                  <c:v>3.2</c:v>
                </c:pt>
                <c:pt idx="3">
                  <c:v>2.2000000000000002</c:v>
                </c:pt>
                <c:pt idx="4">
                  <c:v>2.2000000000000002</c:v>
                </c:pt>
                <c:pt idx="5">
                  <c:v>1.5</c:v>
                </c:pt>
                <c:pt idx="6">
                  <c:v>2.4</c:v>
                </c:pt>
                <c:pt idx="7">
                  <c:v>3.1</c:v>
                </c:pt>
                <c:pt idx="8">
                  <c:v>6.4</c:v>
                </c:pt>
                <c:pt idx="9">
                  <c:v>0.6</c:v>
                </c:pt>
                <c:pt idx="10">
                  <c:v>1.4</c:v>
                </c:pt>
                <c:pt idx="11">
                  <c:v>1.7</c:v>
                </c:pt>
                <c:pt idx="12">
                  <c:v>4.8</c:v>
                </c:pt>
                <c:pt idx="13">
                  <c:v>1.6</c:v>
                </c:pt>
                <c:pt idx="14">
                  <c:v>1.4</c:v>
                </c:pt>
                <c:pt idx="15">
                  <c:v>1.5</c:v>
                </c:pt>
                <c:pt idx="16">
                  <c:v>1.1000000000000001</c:v>
                </c:pt>
                <c:pt idx="17">
                  <c:v>0.8</c:v>
                </c:pt>
                <c:pt idx="18">
                  <c:v>0</c:v>
                </c:pt>
                <c:pt idx="19">
                  <c:v>1</c:v>
                </c:pt>
                <c:pt idx="20">
                  <c:v>2.1</c:v>
                </c:pt>
                <c:pt idx="21">
                  <c:v>0</c:v>
                </c:pt>
              </c:numCache>
            </c:numRef>
          </c:val>
          <c:smooth val="0"/>
          <c:extLst>
            <c:ext xmlns:c16="http://schemas.microsoft.com/office/drawing/2014/chart" uri="{C3380CC4-5D6E-409C-BE32-E72D297353CC}">
              <c16:uniqueId val="{00000002-F3FB-4E03-9F6F-9F51ACF5BD0E}"/>
            </c:ext>
          </c:extLst>
        </c:ser>
        <c:ser>
          <c:idx val="1"/>
          <c:order val="1"/>
          <c:tx>
            <c:strRef>
              <c:f>Diagramunderlag!$A$49</c:f>
              <c:strCache>
                <c:ptCount val="1"/>
                <c:pt idx="0">
                  <c:v>Faroe Islands</c:v>
                </c:pt>
              </c:strCache>
            </c:strRef>
          </c:tx>
          <c:spPr>
            <a:ln w="38100" cap="rnd" cmpd="sng" algn="ctr">
              <a:solidFill>
                <a:schemeClr val="accent2"/>
              </a:solidFill>
              <a:prstDash val="solid"/>
              <a:round/>
            </a:ln>
            <a:effectLst/>
          </c:spPr>
          <c:marker>
            <c:symbol val="none"/>
          </c:marker>
          <c:cat>
            <c:strRef>
              <c:f>Diagramunderlag!$B$47:$W$47</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Diagramunderlag!$B$49:$W$49</c:f>
              <c:numCache>
                <c:formatCode>General</c:formatCode>
                <c:ptCount val="22"/>
                <c:pt idx="0">
                  <c:v>4.9000000000000004</c:v>
                </c:pt>
                <c:pt idx="1">
                  <c:v>2.7</c:v>
                </c:pt>
                <c:pt idx="2">
                  <c:v>0.5</c:v>
                </c:pt>
                <c:pt idx="3">
                  <c:v>1.2</c:v>
                </c:pt>
                <c:pt idx="4">
                  <c:v>0.6</c:v>
                </c:pt>
                <c:pt idx="5">
                  <c:v>2</c:v>
                </c:pt>
                <c:pt idx="6">
                  <c:v>1.5</c:v>
                </c:pt>
                <c:pt idx="7">
                  <c:v>3.6</c:v>
                </c:pt>
                <c:pt idx="8">
                  <c:v>6.3</c:v>
                </c:pt>
                <c:pt idx="9">
                  <c:v>-1.1000000000000001</c:v>
                </c:pt>
                <c:pt idx="10">
                  <c:v>0.4</c:v>
                </c:pt>
                <c:pt idx="11">
                  <c:v>2.2999999999999998</c:v>
                </c:pt>
                <c:pt idx="12">
                  <c:v>2.2000000000000002</c:v>
                </c:pt>
                <c:pt idx="13">
                  <c:v>-0.6</c:v>
                </c:pt>
                <c:pt idx="14">
                  <c:v>-1</c:v>
                </c:pt>
                <c:pt idx="15">
                  <c:v>-1.7</c:v>
                </c:pt>
                <c:pt idx="16">
                  <c:v>-0.3</c:v>
                </c:pt>
                <c:pt idx="17">
                  <c:v>1.1000000000000001</c:v>
                </c:pt>
                <c:pt idx="18">
                  <c:v>1.2</c:v>
                </c:pt>
                <c:pt idx="19">
                  <c:v>1.3</c:v>
                </c:pt>
                <c:pt idx="20">
                  <c:v>0.3</c:v>
                </c:pt>
                <c:pt idx="21">
                  <c:v>1.3</c:v>
                </c:pt>
              </c:numCache>
            </c:numRef>
          </c:val>
          <c:smooth val="0"/>
          <c:extLst>
            <c:ext xmlns:c16="http://schemas.microsoft.com/office/drawing/2014/chart" uri="{C3380CC4-5D6E-409C-BE32-E72D297353CC}">
              <c16:uniqueId val="{00000001-F3FB-4E03-9F6F-9F51ACF5BD0E}"/>
            </c:ext>
          </c:extLst>
        </c:ser>
        <c:ser>
          <c:idx val="0"/>
          <c:order val="2"/>
          <c:tx>
            <c:strRef>
              <c:f>Diagramunderlag!$A$48</c:f>
              <c:strCache>
                <c:ptCount val="1"/>
                <c:pt idx="0">
                  <c:v>Åland</c:v>
                </c:pt>
              </c:strCache>
            </c:strRef>
          </c:tx>
          <c:spPr>
            <a:ln w="19050" cap="rnd" cmpd="sng" algn="ctr">
              <a:solidFill>
                <a:schemeClr val="accent1"/>
              </a:solidFill>
              <a:prstDash val="solid"/>
              <a:round/>
            </a:ln>
            <a:effectLst/>
          </c:spPr>
          <c:marker>
            <c:symbol val="none"/>
          </c:marker>
          <c:cat>
            <c:strRef>
              <c:f>Diagramunderlag!$B$47:$W$47</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Diagramunderlag!$B$48:$W$48</c:f>
              <c:numCache>
                <c:formatCode>General</c:formatCode>
                <c:ptCount val="22"/>
                <c:pt idx="0">
                  <c:v>2.9</c:v>
                </c:pt>
                <c:pt idx="1">
                  <c:v>2.2999999999999998</c:v>
                </c:pt>
                <c:pt idx="2">
                  <c:v>2.1</c:v>
                </c:pt>
                <c:pt idx="3">
                  <c:v>0.5</c:v>
                </c:pt>
                <c:pt idx="4">
                  <c:v>0.2</c:v>
                </c:pt>
                <c:pt idx="5">
                  <c:v>0.9</c:v>
                </c:pt>
                <c:pt idx="6">
                  <c:v>1.7</c:v>
                </c:pt>
                <c:pt idx="7">
                  <c:v>1.7</c:v>
                </c:pt>
                <c:pt idx="8">
                  <c:v>4.3</c:v>
                </c:pt>
                <c:pt idx="9">
                  <c:v>0.2</c:v>
                </c:pt>
                <c:pt idx="10">
                  <c:v>1.9</c:v>
                </c:pt>
                <c:pt idx="11">
                  <c:v>3.5</c:v>
                </c:pt>
                <c:pt idx="12">
                  <c:v>2.2999999999999998</c:v>
                </c:pt>
                <c:pt idx="13">
                  <c:v>1.2</c:v>
                </c:pt>
                <c:pt idx="14">
                  <c:v>1.1000000000000001</c:v>
                </c:pt>
                <c:pt idx="15">
                  <c:v>0.1</c:v>
                </c:pt>
                <c:pt idx="16">
                  <c:v>0.6</c:v>
                </c:pt>
                <c:pt idx="17">
                  <c:v>1.7</c:v>
                </c:pt>
                <c:pt idx="18">
                  <c:v>1.3</c:v>
                </c:pt>
                <c:pt idx="19">
                  <c:v>0.7</c:v>
                </c:pt>
                <c:pt idx="20">
                  <c:v>-0.4</c:v>
                </c:pt>
                <c:pt idx="21">
                  <c:v>1.7</c:v>
                </c:pt>
              </c:numCache>
            </c:numRef>
          </c:val>
          <c:smooth val="0"/>
          <c:extLst>
            <c:ext xmlns:c16="http://schemas.microsoft.com/office/drawing/2014/chart" uri="{C3380CC4-5D6E-409C-BE32-E72D297353CC}">
              <c16:uniqueId val="{00000000-F3FB-4E03-9F6F-9F51ACF5BD0E}"/>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low"/>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5"/>
        <c:tickMarkSkip val="5"/>
        <c:noMultiLvlLbl val="0"/>
      </c:catAx>
      <c:valAx>
        <c:axId val="348595712"/>
        <c:scaling>
          <c:orientation val="minMax"/>
          <c:max val="8"/>
          <c:min val="-2"/>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r>
                  <a:rPr lang="en-US"/>
                  <a:t>Per</a:t>
                </a:r>
                <a:r>
                  <a:rPr lang="en-US" baseline="0"/>
                  <a:t> </a:t>
                </a:r>
                <a:r>
                  <a:rPr lang="en-US"/>
                  <a:t>cent</a:t>
                </a:r>
              </a:p>
            </c:rich>
          </c:tx>
          <c:layout>
            <c:manualLayout>
              <c:xMode val="edge"/>
              <c:yMode val="edge"/>
              <c:x val="1.0730742114415109E-2"/>
              <c:y val="0.12665679537338695"/>
            </c:manualLayout>
          </c:layout>
          <c:overlay val="0"/>
          <c:spPr>
            <a:noFill/>
            <a:ln w="25400">
              <a:noFill/>
            </a:ln>
            <a:effectLst/>
          </c:spPr>
          <c:txPr>
            <a:bodyPr rot="0" spcFirstLastPara="1" vertOverflow="ellipsis" vert="horz" wrap="square" anchor="ctr" anchorCtr="1"/>
            <a:lstStyle/>
            <a:p>
              <a:pPr algn="ctr">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2"/>
      </c:valAx>
      <c:spPr>
        <a:noFill/>
        <a:ln w="3175">
          <a:solidFill>
            <a:srgbClr val="000000"/>
          </a:solidFill>
          <a:prstDash val="solid"/>
        </a:ln>
        <a:effectLst/>
      </c:spPr>
    </c:plotArea>
    <c:legend>
      <c:legendPos val="r"/>
      <c:layout>
        <c:manualLayout>
          <c:xMode val="edge"/>
          <c:yMode val="edge"/>
          <c:x val="0.7756500662666258"/>
          <c:y val="0.53617816375974248"/>
          <c:w val="0.220053156890365"/>
          <c:h val="0.30932364300850906"/>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r>
              <a:rPr lang="sv-FI" sz="1000" b="1"/>
              <a:t>Consumer Price Index 2005-2021, index 2015=100</a:t>
            </a:r>
          </a:p>
        </c:rich>
      </c:tx>
      <c:layout>
        <c:manualLayout>
          <c:xMode val="edge"/>
          <c:yMode val="edge"/>
          <c:x val="3.6282234082727735E-3"/>
          <c:y val="0"/>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Arial"/>
              <a:cs typeface="Arial"/>
            </a:defRPr>
          </a:pPr>
          <a:endParaRPr lang="sv-FI"/>
        </a:p>
      </c:txPr>
    </c:title>
    <c:autoTitleDeleted val="0"/>
    <c:plotArea>
      <c:layout>
        <c:manualLayout>
          <c:layoutTarget val="inner"/>
          <c:xMode val="edge"/>
          <c:yMode val="edge"/>
          <c:x val="0.13132049354636297"/>
          <c:y val="0.28157446339621356"/>
          <c:w val="0.64429453684438753"/>
          <c:h val="0.58422198783427415"/>
        </c:manualLayout>
      </c:layout>
      <c:lineChart>
        <c:grouping val="standard"/>
        <c:varyColors val="0"/>
        <c:ser>
          <c:idx val="1"/>
          <c:order val="0"/>
          <c:tx>
            <c:strRef>
              <c:f>Diagramunderlag!$A$64</c:f>
              <c:strCache>
                <c:ptCount val="1"/>
                <c:pt idx="0">
                  <c:v>Greenland</c:v>
                </c:pt>
              </c:strCache>
            </c:strRef>
          </c:tx>
          <c:spPr>
            <a:ln w="19050" cap="rnd" cmpd="sng" algn="ctr">
              <a:solidFill>
                <a:schemeClr val="accent2"/>
              </a:solidFill>
              <a:prstDash val="solid"/>
              <a:round/>
            </a:ln>
            <a:effectLst/>
          </c:spPr>
          <c:marker>
            <c:symbol val="none"/>
          </c:marker>
          <c:cat>
            <c:strRef>
              <c:f>Diagramunderlag!$B$61:$R$61</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Diagramunderlag!$B$64:$R$64</c:f>
              <c:numCache>
                <c:formatCode>0.0</c:formatCode>
                <c:ptCount val="17"/>
                <c:pt idx="0">
                  <c:v>77.599999999999994</c:v>
                </c:pt>
                <c:pt idx="1">
                  <c:v>79.400000000000006</c:v>
                </c:pt>
                <c:pt idx="2">
                  <c:v>81.099999999999994</c:v>
                </c:pt>
                <c:pt idx="3">
                  <c:v>86.5</c:v>
                </c:pt>
                <c:pt idx="4">
                  <c:v>88.4</c:v>
                </c:pt>
                <c:pt idx="5">
                  <c:v>90.1</c:v>
                </c:pt>
                <c:pt idx="6">
                  <c:v>91.8</c:v>
                </c:pt>
                <c:pt idx="7">
                  <c:v>96</c:v>
                </c:pt>
                <c:pt idx="8">
                  <c:v>97.2</c:v>
                </c:pt>
                <c:pt idx="9">
                  <c:v>98.6</c:v>
                </c:pt>
                <c:pt idx="10">
                  <c:v>100</c:v>
                </c:pt>
                <c:pt idx="11">
                  <c:v>101.1</c:v>
                </c:pt>
                <c:pt idx="12">
                  <c:v>101.9</c:v>
                </c:pt>
                <c:pt idx="13">
                  <c:v>101.9</c:v>
                </c:pt>
                <c:pt idx="14">
                  <c:v>102.9</c:v>
                </c:pt>
                <c:pt idx="15">
                  <c:v>105</c:v>
                </c:pt>
                <c:pt idx="16">
                  <c:v>105.1</c:v>
                </c:pt>
              </c:numCache>
            </c:numRef>
          </c:val>
          <c:smooth val="0"/>
          <c:extLst>
            <c:ext xmlns:c16="http://schemas.microsoft.com/office/drawing/2014/chart" uri="{C3380CC4-5D6E-409C-BE32-E72D297353CC}">
              <c16:uniqueId val="{00000002-DB3D-41B5-BC41-17DFA2DF7803}"/>
            </c:ext>
          </c:extLst>
        </c:ser>
        <c:ser>
          <c:idx val="2"/>
          <c:order val="1"/>
          <c:tx>
            <c:strRef>
              <c:f>Diagramunderlag!$A$62</c:f>
              <c:strCache>
                <c:ptCount val="1"/>
                <c:pt idx="0">
                  <c:v>Åland</c:v>
                </c:pt>
              </c:strCache>
            </c:strRef>
          </c:tx>
          <c:spPr>
            <a:ln w="41275" cap="rnd" cmpd="sng" algn="ctr">
              <a:solidFill>
                <a:schemeClr val="accent3"/>
              </a:solidFill>
              <a:prstDash val="solid"/>
              <a:round/>
            </a:ln>
            <a:effectLst/>
          </c:spPr>
          <c:marker>
            <c:symbol val="none"/>
          </c:marker>
          <c:cat>
            <c:strRef>
              <c:f>Diagramunderlag!$B$61:$R$61</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Diagramunderlag!$B$62:$R$62</c:f>
              <c:numCache>
                <c:formatCode>0.0</c:formatCode>
                <c:ptCount val="17"/>
                <c:pt idx="0">
                  <c:v>83.6</c:v>
                </c:pt>
                <c:pt idx="1">
                  <c:v>85.1</c:v>
                </c:pt>
                <c:pt idx="2">
                  <c:v>86.6</c:v>
                </c:pt>
                <c:pt idx="3">
                  <c:v>90.2</c:v>
                </c:pt>
                <c:pt idx="4">
                  <c:v>90.5</c:v>
                </c:pt>
                <c:pt idx="5">
                  <c:v>92.1</c:v>
                </c:pt>
                <c:pt idx="6">
                  <c:v>95.5</c:v>
                </c:pt>
                <c:pt idx="7">
                  <c:v>97.7</c:v>
                </c:pt>
                <c:pt idx="8">
                  <c:v>98.8</c:v>
                </c:pt>
                <c:pt idx="9">
                  <c:v>99.9</c:v>
                </c:pt>
                <c:pt idx="10">
                  <c:v>100</c:v>
                </c:pt>
                <c:pt idx="11">
                  <c:v>100.6</c:v>
                </c:pt>
                <c:pt idx="12">
                  <c:v>102.3</c:v>
                </c:pt>
                <c:pt idx="13">
                  <c:v>103.6</c:v>
                </c:pt>
                <c:pt idx="14">
                  <c:v>104.4</c:v>
                </c:pt>
                <c:pt idx="15">
                  <c:v>103.9</c:v>
                </c:pt>
                <c:pt idx="16">
                  <c:v>105.7</c:v>
                </c:pt>
              </c:numCache>
            </c:numRef>
          </c:val>
          <c:smooth val="0"/>
          <c:extLst>
            <c:ext xmlns:c16="http://schemas.microsoft.com/office/drawing/2014/chart" uri="{C3380CC4-5D6E-409C-BE32-E72D297353CC}">
              <c16:uniqueId val="{00000000-DB3D-41B5-BC41-17DFA2DF7803}"/>
            </c:ext>
          </c:extLst>
        </c:ser>
        <c:ser>
          <c:idx val="0"/>
          <c:order val="2"/>
          <c:tx>
            <c:strRef>
              <c:f>Diagramunderlag!$A$63</c:f>
              <c:strCache>
                <c:ptCount val="1"/>
                <c:pt idx="0">
                  <c:v>Faroe Islands</c:v>
                </c:pt>
              </c:strCache>
            </c:strRef>
          </c:tx>
          <c:spPr>
            <a:ln w="19050" cap="rnd" cmpd="sng" algn="ctr">
              <a:solidFill>
                <a:schemeClr val="accent1"/>
              </a:solidFill>
              <a:prstDash val="solid"/>
              <a:round/>
            </a:ln>
            <a:effectLst/>
          </c:spPr>
          <c:marker>
            <c:symbol val="none"/>
          </c:marker>
          <c:cat>
            <c:strRef>
              <c:f>Diagramunderlag!$B$61:$R$61</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Diagramunderlag!$B$63:$R$63</c:f>
              <c:numCache>
                <c:formatCode>0.0</c:formatCode>
                <c:ptCount val="17"/>
                <c:pt idx="0">
                  <c:v>89.2</c:v>
                </c:pt>
                <c:pt idx="1">
                  <c:v>90.5</c:v>
                </c:pt>
                <c:pt idx="2">
                  <c:v>93.8</c:v>
                </c:pt>
                <c:pt idx="3">
                  <c:v>99.7</c:v>
                </c:pt>
                <c:pt idx="4">
                  <c:v>98.6</c:v>
                </c:pt>
                <c:pt idx="5">
                  <c:v>99</c:v>
                </c:pt>
                <c:pt idx="6">
                  <c:v>101.2</c:v>
                </c:pt>
                <c:pt idx="7">
                  <c:v>103.4</c:v>
                </c:pt>
                <c:pt idx="8">
                  <c:v>102.8</c:v>
                </c:pt>
                <c:pt idx="9">
                  <c:v>101.7</c:v>
                </c:pt>
                <c:pt idx="10">
                  <c:v>100</c:v>
                </c:pt>
                <c:pt idx="11">
                  <c:v>99.7</c:v>
                </c:pt>
                <c:pt idx="12">
                  <c:v>100.8</c:v>
                </c:pt>
                <c:pt idx="13">
                  <c:v>102</c:v>
                </c:pt>
                <c:pt idx="14">
                  <c:v>103.4</c:v>
                </c:pt>
                <c:pt idx="15">
                  <c:v>103.7</c:v>
                </c:pt>
                <c:pt idx="16">
                  <c:v>106.4</c:v>
                </c:pt>
              </c:numCache>
            </c:numRef>
          </c:val>
          <c:smooth val="0"/>
          <c:extLst>
            <c:ext xmlns:c16="http://schemas.microsoft.com/office/drawing/2014/chart" uri="{C3380CC4-5D6E-409C-BE32-E72D297353CC}">
              <c16:uniqueId val="{00000001-DB3D-41B5-BC41-17DFA2DF7803}"/>
            </c:ext>
          </c:extLst>
        </c:ser>
        <c:dLbls>
          <c:showLegendKey val="0"/>
          <c:showVal val="0"/>
          <c:showCatName val="0"/>
          <c:showSerName val="0"/>
          <c:showPercent val="0"/>
          <c:showBubbleSize val="0"/>
        </c:dLbls>
        <c:smooth val="0"/>
        <c:axId val="348446080"/>
        <c:axId val="348595712"/>
      </c:lineChart>
      <c:catAx>
        <c:axId val="348446080"/>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595712"/>
        <c:crosses val="autoZero"/>
        <c:auto val="1"/>
        <c:lblAlgn val="ctr"/>
        <c:lblOffset val="100"/>
        <c:tickLblSkip val="5"/>
        <c:tickMarkSkip val="2"/>
        <c:noMultiLvlLbl val="0"/>
      </c:catAx>
      <c:valAx>
        <c:axId val="348595712"/>
        <c:scaling>
          <c:orientation val="minMax"/>
          <c:max val="110"/>
          <c:min val="70"/>
        </c:scaling>
        <c:delete val="0"/>
        <c:axPos val="l"/>
        <c:majorGridlines>
          <c:spPr>
            <a:ln w="3175" cap="flat" cmpd="sng" algn="ctr">
              <a:solidFill>
                <a:srgbClr val="808080"/>
              </a:solidFill>
              <a:prstDash val="solid"/>
              <a:round/>
            </a:ln>
            <a:effectLst/>
          </c:spPr>
        </c:majorGridlines>
        <c:title>
          <c:tx>
            <c:rich>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r>
                  <a:rPr lang="en-US"/>
                  <a:t>Index 2005=100</a:t>
                </a:r>
              </a:p>
            </c:rich>
          </c:tx>
          <c:layout>
            <c:manualLayout>
              <c:xMode val="edge"/>
              <c:yMode val="edge"/>
              <c:x val="3.4363876288896643E-3"/>
              <c:y val="9.6626915860822782E-2"/>
            </c:manualLayout>
          </c:layout>
          <c:overlay val="0"/>
          <c:spPr>
            <a:noFill/>
            <a:ln w="25400">
              <a:noFill/>
            </a:ln>
            <a:effectLst/>
          </c:spPr>
          <c:txPr>
            <a:bodyPr rot="0" spcFirstLastPara="1" vertOverflow="ellipsis" vert="horz" wrap="square" anchor="ctr" anchorCtr="1"/>
            <a:lstStyle/>
            <a:p>
              <a:pPr algn="l">
                <a:defRPr sz="800" b="0" i="0" u="none" strike="noStrike" kern="1200" baseline="0">
                  <a:solidFill>
                    <a:srgbClr val="000000"/>
                  </a:solidFill>
                  <a:latin typeface="+mn-lt"/>
                  <a:ea typeface="Arial"/>
                  <a:cs typeface="Arial"/>
                </a:defRPr>
              </a:pPr>
              <a:endParaRPr lang="sv-FI"/>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crossAx val="348446080"/>
        <c:crosses val="autoZero"/>
        <c:crossBetween val="between"/>
        <c:majorUnit val="10"/>
      </c:valAx>
      <c:spPr>
        <a:noFill/>
        <a:ln w="3175">
          <a:solidFill>
            <a:srgbClr val="000000"/>
          </a:solidFill>
          <a:prstDash val="solid"/>
        </a:ln>
        <a:effectLst/>
      </c:spPr>
    </c:plotArea>
    <c:legend>
      <c:legendPos val="r"/>
      <c:layout>
        <c:manualLayout>
          <c:xMode val="edge"/>
          <c:yMode val="edge"/>
          <c:x val="0.77565011627432578"/>
          <c:y val="0.27791978336751716"/>
          <c:w val="0.20969034311125614"/>
          <c:h val="0.41743180224246396"/>
        </c:manualLayout>
      </c:layout>
      <c:overlay val="0"/>
      <c:spPr>
        <a:solidFill>
          <a:srgbClr val="FFFFFF"/>
        </a:solidFill>
        <a:ln w="25400">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Arial"/>
              <a:cs typeface="Arial"/>
            </a:defRPr>
          </a:pPr>
          <a:endParaRPr lang="sv-FI"/>
        </a:p>
      </c:txPr>
    </c:legend>
    <c:plotVisOnly val="1"/>
    <c:dispBlanksAs val="gap"/>
    <c:showDLblsOverMax val="0"/>
  </c:chart>
  <c:spPr>
    <a:solidFill>
      <a:srgbClr val="FFFFFF"/>
    </a:solidFill>
    <a:ln w="9525" cap="flat" cmpd="sng" algn="ctr">
      <a:noFill/>
      <a:prstDash val="solid"/>
      <a:round/>
    </a:ln>
    <a:effectLst/>
  </c:spPr>
  <c:txPr>
    <a:bodyPr/>
    <a:lstStyle/>
    <a:p>
      <a:pPr>
        <a:defRPr sz="800" b="0" i="0" u="none" strike="noStrike" baseline="0">
          <a:solidFill>
            <a:srgbClr val="000000"/>
          </a:solidFill>
          <a:latin typeface="+mn-lt"/>
          <a:ea typeface="Arial"/>
          <a:cs typeface="Arial"/>
        </a:defRPr>
      </a:pPr>
      <a:endParaRPr lang="sv-FI"/>
    </a:p>
  </c:txPr>
  <c:printSettings>
    <c:headerFooter alignWithMargins="0"/>
    <c:pageMargins b="1" l="0.75000000000000666" r="0.75000000000000666" t="1" header="0.5" footer="0.5"/>
    <c:pageSetup paperSize="9" orientation="landscape"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6</xdr:col>
      <xdr:colOff>295274</xdr:colOff>
      <xdr:row>51</xdr:row>
      <xdr:rowOff>19049</xdr:rowOff>
    </xdr:to>
    <xdr:graphicFrame macro="">
      <xdr:nvGraphicFramePr>
        <xdr:cNvPr id="3" name="Chart 11">
          <a:extLst>
            <a:ext uri="{FF2B5EF4-FFF2-40B4-BE49-F238E27FC236}">
              <a16:creationId xmlns:a16="http://schemas.microsoft.com/office/drawing/2014/main" id="{768635EC-37C9-457E-8871-DFC7A48D9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161925</xdr:colOff>
      <xdr:row>14</xdr:row>
      <xdr:rowOff>133350</xdr:rowOff>
    </xdr:from>
    <xdr:to>
      <xdr:col>5</xdr:col>
      <xdr:colOff>285750</xdr:colOff>
      <xdr:row>28</xdr:row>
      <xdr:rowOff>114299</xdr:rowOff>
    </xdr:to>
    <xdr:graphicFrame macro="">
      <xdr:nvGraphicFramePr>
        <xdr:cNvPr id="2" name="Chart 11">
          <a:extLst>
            <a:ext uri="{FF2B5EF4-FFF2-40B4-BE49-F238E27FC236}">
              <a16:creationId xmlns:a16="http://schemas.microsoft.com/office/drawing/2014/main" id="{33AE6655-0F18-43C7-8AF0-CAD9B0C6A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40</xdr:row>
      <xdr:rowOff>76200</xdr:rowOff>
    </xdr:from>
    <xdr:to>
      <xdr:col>10</xdr:col>
      <xdr:colOff>104774</xdr:colOff>
      <xdr:row>51</xdr:row>
      <xdr:rowOff>114300</xdr:rowOff>
    </xdr:to>
    <xdr:graphicFrame macro="">
      <xdr:nvGraphicFramePr>
        <xdr:cNvPr id="2" name="Chart 11">
          <a:extLst>
            <a:ext uri="{FF2B5EF4-FFF2-40B4-BE49-F238E27FC236}">
              <a16:creationId xmlns:a16="http://schemas.microsoft.com/office/drawing/2014/main" id="{6C041A3E-F984-431B-93FA-A3C4122E0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9525</xdr:rowOff>
    </xdr:from>
    <xdr:to>
      <xdr:col>7</xdr:col>
      <xdr:colOff>19050</xdr:colOff>
      <xdr:row>21</xdr:row>
      <xdr:rowOff>142874</xdr:rowOff>
    </xdr:to>
    <xdr:graphicFrame macro="">
      <xdr:nvGraphicFramePr>
        <xdr:cNvPr id="3" name="Chart 11">
          <a:extLst>
            <a:ext uri="{FF2B5EF4-FFF2-40B4-BE49-F238E27FC236}">
              <a16:creationId xmlns:a16="http://schemas.microsoft.com/office/drawing/2014/main" id="{00888A92-3C86-4301-86BA-785A11431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20</xdr:row>
      <xdr:rowOff>1</xdr:rowOff>
    </xdr:from>
    <xdr:to>
      <xdr:col>6</xdr:col>
      <xdr:colOff>81720</xdr:colOff>
      <xdr:row>33</xdr:row>
      <xdr:rowOff>133350</xdr:rowOff>
    </xdr:to>
    <xdr:graphicFrame macro="">
      <xdr:nvGraphicFramePr>
        <xdr:cNvPr id="2" name="Chart 11">
          <a:extLst>
            <a:ext uri="{FF2B5EF4-FFF2-40B4-BE49-F238E27FC236}">
              <a16:creationId xmlns:a16="http://schemas.microsoft.com/office/drawing/2014/main" id="{99C4BF7E-712F-49EC-BB9A-4DBA073D0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114300</xdr:rowOff>
    </xdr:from>
    <xdr:to>
      <xdr:col>7</xdr:col>
      <xdr:colOff>142875</xdr:colOff>
      <xdr:row>30</xdr:row>
      <xdr:rowOff>19050</xdr:rowOff>
    </xdr:to>
    <xdr:graphicFrame macro="">
      <xdr:nvGraphicFramePr>
        <xdr:cNvPr id="2" name="Chart 11">
          <a:extLst>
            <a:ext uri="{FF2B5EF4-FFF2-40B4-BE49-F238E27FC236}">
              <a16:creationId xmlns:a16="http://schemas.microsoft.com/office/drawing/2014/main" id="{85CAA287-F49A-4A1C-B238-5B4B78948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200023</xdr:colOff>
      <xdr:row>24</xdr:row>
      <xdr:rowOff>66675</xdr:rowOff>
    </xdr:from>
    <xdr:to>
      <xdr:col>6</xdr:col>
      <xdr:colOff>333374</xdr:colOff>
      <xdr:row>38</xdr:row>
      <xdr:rowOff>47624</xdr:rowOff>
    </xdr:to>
    <xdr:graphicFrame macro="">
      <xdr:nvGraphicFramePr>
        <xdr:cNvPr id="2" name="Chart 11">
          <a:extLst>
            <a:ext uri="{FF2B5EF4-FFF2-40B4-BE49-F238E27FC236}">
              <a16:creationId xmlns:a16="http://schemas.microsoft.com/office/drawing/2014/main" id="{79329A44-EB5F-4FAA-ACE3-B2BB03462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58</xdr:row>
      <xdr:rowOff>152400</xdr:rowOff>
    </xdr:from>
    <xdr:to>
      <xdr:col>7</xdr:col>
      <xdr:colOff>285750</xdr:colOff>
      <xdr:row>69</xdr:row>
      <xdr:rowOff>171449</xdr:rowOff>
    </xdr:to>
    <xdr:graphicFrame macro="">
      <xdr:nvGraphicFramePr>
        <xdr:cNvPr id="2" name="Chart 11">
          <a:extLst>
            <a:ext uri="{FF2B5EF4-FFF2-40B4-BE49-F238E27FC236}">
              <a16:creationId xmlns:a16="http://schemas.microsoft.com/office/drawing/2014/main" id="{F162B0C5-65A9-4C35-B10B-035B019D1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18</xdr:row>
      <xdr:rowOff>123825</xdr:rowOff>
    </xdr:from>
    <xdr:to>
      <xdr:col>5</xdr:col>
      <xdr:colOff>390525</xdr:colOff>
      <xdr:row>32</xdr:row>
      <xdr:rowOff>104774</xdr:rowOff>
    </xdr:to>
    <xdr:graphicFrame macro="">
      <xdr:nvGraphicFramePr>
        <xdr:cNvPr id="3" name="Chart 11">
          <a:extLst>
            <a:ext uri="{FF2B5EF4-FFF2-40B4-BE49-F238E27FC236}">
              <a16:creationId xmlns:a16="http://schemas.microsoft.com/office/drawing/2014/main" id="{27C65A33-C722-4CA6-AD0A-0943D9274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104775</xdr:colOff>
      <xdr:row>61</xdr:row>
      <xdr:rowOff>133349</xdr:rowOff>
    </xdr:to>
    <xdr:graphicFrame macro="">
      <xdr:nvGraphicFramePr>
        <xdr:cNvPr id="2" name="Chart 11">
          <a:extLst>
            <a:ext uri="{FF2B5EF4-FFF2-40B4-BE49-F238E27FC236}">
              <a16:creationId xmlns:a16="http://schemas.microsoft.com/office/drawing/2014/main" id="{F571A2E4-565C-4286-B9F0-C48C74428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ÅSUB_lugn_NY">
  <a:themeElements>
    <a:clrScheme name="Anpassat 1">
      <a:dk1>
        <a:srgbClr val="000000"/>
      </a:dk1>
      <a:lt1>
        <a:srgbClr val="FFFFFF"/>
      </a:lt1>
      <a:dk2>
        <a:srgbClr val="034EA2"/>
      </a:dk2>
      <a:lt2>
        <a:srgbClr val="464764"/>
      </a:lt2>
      <a:accent1>
        <a:srgbClr val="034EA2"/>
      </a:accent1>
      <a:accent2>
        <a:srgbClr val="907AB8"/>
      </a:accent2>
      <a:accent3>
        <a:srgbClr val="6F51A1"/>
      </a:accent3>
      <a:accent4>
        <a:srgbClr val="5C72B7"/>
      </a:accent4>
      <a:accent5>
        <a:srgbClr val="0D1A3F"/>
      </a:accent5>
      <a:accent6>
        <a:srgbClr val="838196"/>
      </a:accent6>
      <a:hlink>
        <a:srgbClr val="034EA2"/>
      </a:hlink>
      <a:folHlink>
        <a:srgbClr val="6F51A1"/>
      </a:folHlink>
    </a:clrScheme>
    <a:fontScheme name="Office-tem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tem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ÅSUB_lugn_NY" id="{B8AEFD2D-3056-4D3C-9DC4-525ED65BB9B8}" vid="{DE9DA839-D25B-467A-AD10-C6B2BDC4F280}"/>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ordicstatistics.or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32D5A-F9F9-4A54-B815-26F63EDF3368}">
  <dimension ref="A1:E22"/>
  <sheetViews>
    <sheetView showGridLines="0" tabSelected="1" workbookViewId="0"/>
  </sheetViews>
  <sheetFormatPr defaultColWidth="9.140625" defaultRowHeight="17.25" customHeight="1" x14ac:dyDescent="0.2"/>
  <cols>
    <col min="1" max="2" width="9.140625" style="26"/>
    <col min="3" max="3" width="3.28515625" style="26" customWidth="1"/>
    <col min="4" max="4" width="6.85546875" style="26" customWidth="1"/>
    <col min="5" max="11" width="9.140625" style="26"/>
    <col min="12" max="12" width="5.85546875" style="26" customWidth="1"/>
    <col min="13" max="16384" width="9.140625" style="26"/>
  </cols>
  <sheetData>
    <row r="1" spans="1:5" ht="17.25" customHeight="1" x14ac:dyDescent="0.2">
      <c r="A1" s="26" t="s">
        <v>51</v>
      </c>
    </row>
    <row r="2" spans="1:5" ht="17.25" customHeight="1" x14ac:dyDescent="0.2">
      <c r="A2" s="26" t="s">
        <v>67</v>
      </c>
      <c r="E2" s="54" t="s">
        <v>53</v>
      </c>
    </row>
    <row r="3" spans="1:5" ht="17.25" customHeight="1" x14ac:dyDescent="0.2">
      <c r="A3" s="26" t="s">
        <v>50</v>
      </c>
    </row>
    <row r="5" spans="1:5" ht="17.25" customHeight="1" x14ac:dyDescent="0.2">
      <c r="A5" s="76" t="s">
        <v>52</v>
      </c>
    </row>
    <row r="6" spans="1:5" ht="17.25" customHeight="1" x14ac:dyDescent="0.2">
      <c r="A6" s="123" t="s">
        <v>131</v>
      </c>
    </row>
    <row r="7" spans="1:5" ht="17.25" customHeight="1" x14ac:dyDescent="0.2">
      <c r="A7" s="123" t="s">
        <v>133</v>
      </c>
    </row>
    <row r="8" spans="1:5" ht="17.25" customHeight="1" x14ac:dyDescent="0.2">
      <c r="A8" s="123" t="s">
        <v>134</v>
      </c>
    </row>
    <row r="9" spans="1:5" ht="17.25" customHeight="1" x14ac:dyDescent="0.2">
      <c r="A9" s="123" t="s">
        <v>74</v>
      </c>
    </row>
    <row r="10" spans="1:5" ht="17.25" customHeight="1" x14ac:dyDescent="0.2">
      <c r="A10" s="123" t="s">
        <v>144</v>
      </c>
    </row>
    <row r="11" spans="1:5" ht="17.25" customHeight="1" x14ac:dyDescent="0.2">
      <c r="A11" s="123" t="s">
        <v>136</v>
      </c>
    </row>
    <row r="12" spans="1:5" ht="17.25" customHeight="1" x14ac:dyDescent="0.2">
      <c r="A12" s="123" t="s">
        <v>137</v>
      </c>
    </row>
    <row r="13" spans="1:5" ht="17.25" customHeight="1" x14ac:dyDescent="0.2">
      <c r="A13" s="123" t="s">
        <v>138</v>
      </c>
    </row>
    <row r="14" spans="1:5" ht="17.25" customHeight="1" x14ac:dyDescent="0.2">
      <c r="A14" s="123" t="s">
        <v>139</v>
      </c>
    </row>
    <row r="15" spans="1:5" ht="17.25" customHeight="1" x14ac:dyDescent="0.2">
      <c r="A15" s="123" t="s">
        <v>140</v>
      </c>
    </row>
    <row r="16" spans="1:5" ht="17.25" customHeight="1" x14ac:dyDescent="0.2">
      <c r="A16" s="123" t="s">
        <v>141</v>
      </c>
    </row>
    <row r="17" spans="1:1" ht="17.25" customHeight="1" x14ac:dyDescent="0.2">
      <c r="A17" s="123" t="s">
        <v>142</v>
      </c>
    </row>
    <row r="18" spans="1:1" ht="17.25" customHeight="1" x14ac:dyDescent="0.2">
      <c r="A18" s="123" t="s">
        <v>112</v>
      </c>
    </row>
    <row r="19" spans="1:1" ht="17.25" customHeight="1" x14ac:dyDescent="0.2">
      <c r="A19" s="123" t="s">
        <v>117</v>
      </c>
    </row>
    <row r="20" spans="1:1" ht="17.25" customHeight="1" x14ac:dyDescent="0.2">
      <c r="A20" s="123" t="s">
        <v>118</v>
      </c>
    </row>
    <row r="21" spans="1:1" ht="17.25" customHeight="1" x14ac:dyDescent="0.2">
      <c r="A21" s="123" t="s">
        <v>143</v>
      </c>
    </row>
    <row r="22" spans="1:1" ht="17.25" customHeight="1" x14ac:dyDescent="0.2">
      <c r="A22" s="87"/>
    </row>
  </sheetData>
  <hyperlinks>
    <hyperlink ref="A9" location="'Pop. projections'!A1" display="Population projections by sex 2020–2040" xr:uid="{90D63DAD-DD8F-4ED9-9324-B5F850936D9C}"/>
    <hyperlink ref="A11" location="'Life expectancy'!A1" display="Life expectancy by sex 2000–2019" xr:uid="{6E48C14C-884A-49B5-988C-A50E2BBCB7BC}"/>
    <hyperlink ref="A12" location="Tourism!A1" display="Hotel beds and guest nights 2000–2020" xr:uid="{4FA370F4-B363-44C2-A4EB-D3D97E1BA20D}"/>
    <hyperlink ref="A14" location="'Labour market'!A1" display="Population, employed and unemployed in the age 15-64 by sex 1.1.2008–2020" xr:uid="{4CEA036C-D1BE-48EC-B6F2-B0E6185E5B51}"/>
    <hyperlink ref="A15" location="'Economic key-figures'!A1" display="Economic key-figures 2000–2020" xr:uid="{A71A61AB-AB3F-4E63-98EE-09E6DBDD152C}"/>
    <hyperlink ref="A16" location="CPI!A1" display="Consumer Price Index by item 2005–2020, 2005=100" xr:uid="{12A6C0D6-9606-4653-B72D-5C83341C5C82}"/>
    <hyperlink ref="A17" location="'Gini coefficient'!A1" display="Gini coefficient 2000–2019" xr:uid="{3ABEC6A7-BC84-4501-BCAB-FD62DE73D17F}"/>
    <hyperlink ref="A18" location="'Causes for death'!A1" display="Number of deaths per 100 000 inhabitants by sex for some different causes for death 2003–2015" xr:uid="{154A6851-FEFC-4A4F-9E55-98EE27FBBDEA}"/>
    <hyperlink ref="A19" location="Cancer!A1" display="New cases of cancer per 1 000 000 inhabitants by sex 2003–2016" xr:uid="{921FFE69-3E6A-44FC-9798-7986F8F87B5D}"/>
    <hyperlink ref="A20" location="Abortions!A1" display="Total number of induced abortions and induced abortions per 1 000 live births 2005–2016" xr:uid="{2A6EE46A-D547-4AC1-B622-58183FF787D2}"/>
    <hyperlink ref="A21" location="'Child day-care'!A1" display="Children in day-care 2005–2020, per cent of age group" xr:uid="{A1F9251F-5262-4FAF-891A-64509CE43B16}"/>
    <hyperlink ref="E2" r:id="rId1" xr:uid="{B05DF82C-DB11-491C-8231-27D3662F4876}"/>
    <hyperlink ref="A6" location="'Population development'!A1" display="Population development 2000–2021" xr:uid="{900E90C5-960D-436F-8972-B0732C9F6074}"/>
    <hyperlink ref="A7" location="'Age structure'!A1" display="Age structure of the population 1.1.2010–2021" xr:uid="{23BEB12C-3F1B-426F-8235-CFB0CBFDFBE6}"/>
    <hyperlink ref="A8" location="'Pop. in capitals'!A1" display="Populations in the capitals 1.1.2011–2021" xr:uid="{FB936F93-5A63-42B7-AAF7-91462C38FE18}"/>
    <hyperlink ref="A10" location="'Inh per km²'!A1" display="Inhabitants per square kilometre 1.1.1990–2020" xr:uid="{6D116E81-CEF3-4AB3-ABAE-9B19BF2C513E}"/>
    <hyperlink ref="A13" location="'Motor vehicles'!A1" display="Motor vehicles by type of vehicle 1.1.2000–2021" xr:uid="{B1266948-7392-4AC8-B5CB-6DD8AA51A885}"/>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8A52-278C-4A7E-A5EC-6CA94F518224}">
  <dimension ref="A1:Q57"/>
  <sheetViews>
    <sheetView showGridLines="0" workbookViewId="0">
      <selection activeCell="E76" sqref="E76"/>
    </sheetView>
  </sheetViews>
  <sheetFormatPr defaultRowHeight="15" x14ac:dyDescent="0.25"/>
  <cols>
    <col min="1" max="1" width="3" customWidth="1"/>
    <col min="3" max="14" width="7.85546875" customWidth="1"/>
  </cols>
  <sheetData>
    <row r="1" spans="1:16" ht="12" customHeight="1" x14ac:dyDescent="0.25">
      <c r="A1" s="26" t="s">
        <v>54</v>
      </c>
    </row>
    <row r="2" spans="1:16" ht="27" customHeight="1" thickBot="1" x14ac:dyDescent="0.3">
      <c r="A2" s="35" t="s">
        <v>139</v>
      </c>
      <c r="B2" s="26"/>
      <c r="C2" s="26"/>
      <c r="D2" s="26"/>
      <c r="E2" s="26"/>
      <c r="F2" s="26"/>
      <c r="G2" s="26"/>
      <c r="H2" s="26"/>
      <c r="I2" s="26"/>
      <c r="J2" s="26"/>
      <c r="K2" s="26"/>
      <c r="L2" s="26"/>
      <c r="M2" s="26"/>
      <c r="N2" s="26"/>
      <c r="O2" s="26"/>
      <c r="P2" s="26"/>
    </row>
    <row r="3" spans="1:16" ht="12" customHeight="1" x14ac:dyDescent="0.25">
      <c r="A3" s="28"/>
      <c r="B3" s="28"/>
      <c r="C3" s="34" t="s">
        <v>19</v>
      </c>
      <c r="D3" s="34" t="s">
        <v>20</v>
      </c>
      <c r="E3" s="34" t="s">
        <v>21</v>
      </c>
      <c r="F3" s="34" t="s">
        <v>22</v>
      </c>
      <c r="G3" s="34" t="s">
        <v>23</v>
      </c>
      <c r="H3" s="34" t="s">
        <v>24</v>
      </c>
      <c r="I3" s="34" t="s">
        <v>25</v>
      </c>
      <c r="J3" s="34" t="s">
        <v>26</v>
      </c>
      <c r="K3" s="34" t="s">
        <v>29</v>
      </c>
      <c r="L3" s="34" t="s">
        <v>30</v>
      </c>
      <c r="M3" s="34">
        <v>2018</v>
      </c>
      <c r="N3" s="34">
        <v>2019</v>
      </c>
      <c r="O3" s="34">
        <v>2020</v>
      </c>
      <c r="P3" s="34">
        <v>2021</v>
      </c>
    </row>
    <row r="4" spans="1:16" ht="17.25" customHeight="1" x14ac:dyDescent="0.25">
      <c r="A4" s="48" t="s">
        <v>91</v>
      </c>
      <c r="B4" s="27"/>
      <c r="C4" s="27"/>
      <c r="D4" s="27"/>
      <c r="E4" s="27"/>
      <c r="F4" s="27"/>
      <c r="G4" s="27"/>
      <c r="H4" s="27"/>
      <c r="I4" s="27"/>
      <c r="J4" s="27"/>
      <c r="K4" s="27"/>
      <c r="L4" s="27"/>
      <c r="M4" s="27"/>
      <c r="N4" s="27"/>
      <c r="O4" s="27"/>
      <c r="P4" s="27"/>
    </row>
    <row r="5" spans="1:16" ht="12" customHeight="1" x14ac:dyDescent="0.25">
      <c r="A5" s="29" t="s">
        <v>3</v>
      </c>
    </row>
    <row r="6" spans="1:16" ht="12" customHeight="1" x14ac:dyDescent="0.25">
      <c r="A6" s="46"/>
      <c r="B6" s="29" t="s">
        <v>27</v>
      </c>
      <c r="C6" s="42">
        <v>18052</v>
      </c>
      <c r="D6" s="42">
        <v>18167</v>
      </c>
      <c r="E6" s="42">
        <v>18280</v>
      </c>
      <c r="F6" s="42">
        <v>18352</v>
      </c>
      <c r="G6" s="42">
        <v>18310</v>
      </c>
      <c r="H6" s="42">
        <v>18303</v>
      </c>
      <c r="I6" s="42">
        <v>18321</v>
      </c>
      <c r="J6" s="42">
        <v>18269</v>
      </c>
      <c r="K6" s="42">
        <v>18266</v>
      </c>
      <c r="L6" s="42">
        <v>18246</v>
      </c>
      <c r="M6" s="42">
        <v>18216</v>
      </c>
      <c r="N6" s="42">
        <v>18156</v>
      </c>
      <c r="O6" s="42">
        <v>18224</v>
      </c>
      <c r="P6" s="42" t="s">
        <v>28</v>
      </c>
    </row>
    <row r="7" spans="1:16" ht="12" customHeight="1" x14ac:dyDescent="0.25">
      <c r="A7" s="29"/>
      <c r="B7" s="29" t="s">
        <v>76</v>
      </c>
      <c r="C7" s="42">
        <v>8968</v>
      </c>
      <c r="D7" s="42">
        <v>9038</v>
      </c>
      <c r="E7" s="42">
        <v>9084</v>
      </c>
      <c r="F7" s="42">
        <v>9100</v>
      </c>
      <c r="G7" s="42">
        <v>9102</v>
      </c>
      <c r="H7" s="42">
        <v>9109</v>
      </c>
      <c r="I7" s="42">
        <v>9088</v>
      </c>
      <c r="J7" s="42">
        <v>9022</v>
      </c>
      <c r="K7" s="42">
        <v>9030</v>
      </c>
      <c r="L7" s="42">
        <v>8996</v>
      </c>
      <c r="M7" s="42">
        <v>9001</v>
      </c>
      <c r="N7" s="42">
        <v>8994</v>
      </c>
      <c r="O7" s="42">
        <v>9017</v>
      </c>
      <c r="P7" s="42" t="s">
        <v>28</v>
      </c>
    </row>
    <row r="8" spans="1:16" ht="12" customHeight="1" x14ac:dyDescent="0.25">
      <c r="A8" s="29"/>
      <c r="B8" s="29" t="s">
        <v>77</v>
      </c>
      <c r="C8" s="42">
        <v>9084</v>
      </c>
      <c r="D8" s="42">
        <v>9129</v>
      </c>
      <c r="E8" s="42">
        <v>9196</v>
      </c>
      <c r="F8" s="42">
        <v>9252</v>
      </c>
      <c r="G8" s="42">
        <v>9208</v>
      </c>
      <c r="H8" s="42">
        <v>9194</v>
      </c>
      <c r="I8" s="42">
        <v>9233</v>
      </c>
      <c r="J8" s="42">
        <v>9247</v>
      </c>
      <c r="K8" s="42">
        <v>9236</v>
      </c>
      <c r="L8" s="42">
        <v>9250</v>
      </c>
      <c r="M8" s="42">
        <v>9215</v>
      </c>
      <c r="N8" s="42">
        <v>9162</v>
      </c>
      <c r="O8" s="42">
        <v>9207</v>
      </c>
      <c r="P8" s="42" t="s">
        <v>28</v>
      </c>
    </row>
    <row r="9" spans="1:16" ht="17.25" customHeight="1" x14ac:dyDescent="0.25">
      <c r="A9" s="29" t="s">
        <v>64</v>
      </c>
    </row>
    <row r="10" spans="1:16" ht="12" customHeight="1" x14ac:dyDescent="0.25">
      <c r="A10" s="46"/>
      <c r="B10" s="29" t="s">
        <v>27</v>
      </c>
      <c r="C10" s="42">
        <v>30682.9</v>
      </c>
      <c r="D10" s="42">
        <v>30502.9</v>
      </c>
      <c r="E10" s="42">
        <v>30606.7</v>
      </c>
      <c r="F10" s="42">
        <v>30541</v>
      </c>
      <c r="G10" s="42">
        <v>30203.9</v>
      </c>
      <c r="H10" s="42">
        <v>30088</v>
      </c>
      <c r="I10" s="42">
        <v>30249</v>
      </c>
      <c r="J10" s="42">
        <v>30473</v>
      </c>
      <c r="K10" s="42">
        <v>30581</v>
      </c>
      <c r="L10" s="42">
        <v>30935</v>
      </c>
      <c r="M10" s="42">
        <v>31471</v>
      </c>
      <c r="N10" s="42">
        <v>32077</v>
      </c>
      <c r="O10" s="42">
        <v>32573</v>
      </c>
      <c r="P10" s="42">
        <v>32992</v>
      </c>
    </row>
    <row r="11" spans="1:16" ht="12" customHeight="1" x14ac:dyDescent="0.25">
      <c r="A11" s="29"/>
      <c r="B11" s="29" t="s">
        <v>76</v>
      </c>
      <c r="C11" s="42">
        <v>14345.3</v>
      </c>
      <c r="D11" s="42">
        <v>14233</v>
      </c>
      <c r="E11" s="42">
        <v>14331</v>
      </c>
      <c r="F11" s="42">
        <v>14327</v>
      </c>
      <c r="G11" s="42">
        <v>14230</v>
      </c>
      <c r="H11" s="42">
        <v>14218</v>
      </c>
      <c r="I11" s="42">
        <v>14299</v>
      </c>
      <c r="J11" s="42">
        <v>14399</v>
      </c>
      <c r="K11" s="42">
        <v>14477</v>
      </c>
      <c r="L11" s="42">
        <v>14642</v>
      </c>
      <c r="M11" s="42">
        <v>14832</v>
      </c>
      <c r="N11" s="42">
        <v>15081</v>
      </c>
      <c r="O11" s="42">
        <v>15316</v>
      </c>
      <c r="P11" s="42">
        <v>15509</v>
      </c>
    </row>
    <row r="12" spans="1:16" ht="12" customHeight="1" x14ac:dyDescent="0.25">
      <c r="A12" s="29"/>
      <c r="B12" s="29" t="s">
        <v>77</v>
      </c>
      <c r="C12" s="42">
        <v>16337.5</v>
      </c>
      <c r="D12" s="42">
        <v>16270</v>
      </c>
      <c r="E12" s="42">
        <v>16275.7</v>
      </c>
      <c r="F12" s="42">
        <v>16214</v>
      </c>
      <c r="G12" s="42">
        <v>15974</v>
      </c>
      <c r="H12" s="42">
        <v>15870</v>
      </c>
      <c r="I12" s="42">
        <v>15950</v>
      </c>
      <c r="J12" s="42">
        <v>16074</v>
      </c>
      <c r="K12" s="42">
        <v>16104</v>
      </c>
      <c r="L12" s="42">
        <v>16293</v>
      </c>
      <c r="M12" s="42">
        <v>16639</v>
      </c>
      <c r="N12" s="42">
        <v>16996</v>
      </c>
      <c r="O12" s="42">
        <v>17257</v>
      </c>
      <c r="P12" s="42">
        <v>17483</v>
      </c>
    </row>
    <row r="13" spans="1:16" ht="17.25" customHeight="1" x14ac:dyDescent="0.25">
      <c r="A13" s="29" t="s">
        <v>65</v>
      </c>
    </row>
    <row r="14" spans="1:16" ht="12" customHeight="1" x14ac:dyDescent="0.25">
      <c r="A14" s="46"/>
      <c r="B14" s="29" t="s">
        <v>27</v>
      </c>
      <c r="C14" s="42" t="s">
        <v>28</v>
      </c>
      <c r="D14" s="42" t="s">
        <v>28</v>
      </c>
      <c r="E14" s="42">
        <v>35984</v>
      </c>
      <c r="F14" s="42">
        <v>36318</v>
      </c>
      <c r="G14" s="42">
        <v>36432</v>
      </c>
      <c r="H14" s="42">
        <v>36510</v>
      </c>
      <c r="I14" s="42">
        <v>36303</v>
      </c>
      <c r="J14" s="42">
        <v>36244</v>
      </c>
      <c r="K14" s="42">
        <v>36046</v>
      </c>
      <c r="L14" s="42">
        <v>36584</v>
      </c>
      <c r="M14" s="42">
        <v>36520</v>
      </c>
      <c r="N14" s="42">
        <v>36552</v>
      </c>
      <c r="O14" s="42">
        <v>36763</v>
      </c>
      <c r="P14" s="42" t="s">
        <v>28</v>
      </c>
    </row>
    <row r="15" spans="1:16" ht="12" customHeight="1" x14ac:dyDescent="0.25">
      <c r="A15" s="29"/>
      <c r="B15" s="29" t="s">
        <v>76</v>
      </c>
      <c r="C15" s="42" t="s">
        <v>28</v>
      </c>
      <c r="D15" s="42" t="s">
        <v>28</v>
      </c>
      <c r="E15" s="42">
        <v>16589</v>
      </c>
      <c r="F15" s="42">
        <v>16806</v>
      </c>
      <c r="G15" s="42">
        <v>16873</v>
      </c>
      <c r="H15" s="42">
        <v>16991</v>
      </c>
      <c r="I15" s="42">
        <v>16980</v>
      </c>
      <c r="J15" s="42">
        <v>16923</v>
      </c>
      <c r="K15" s="42">
        <v>16885</v>
      </c>
      <c r="L15" s="42">
        <v>17169</v>
      </c>
      <c r="M15" s="42">
        <v>17168</v>
      </c>
      <c r="N15" s="42">
        <v>17208</v>
      </c>
      <c r="O15" s="42">
        <v>17338</v>
      </c>
      <c r="P15" s="42" t="s">
        <v>28</v>
      </c>
    </row>
    <row r="16" spans="1:16" ht="12" customHeight="1" x14ac:dyDescent="0.25">
      <c r="A16" s="29"/>
      <c r="B16" s="29" t="s">
        <v>77</v>
      </c>
      <c r="C16" s="42" t="s">
        <v>28</v>
      </c>
      <c r="D16" s="42" t="s">
        <v>28</v>
      </c>
      <c r="E16" s="42">
        <v>19395</v>
      </c>
      <c r="F16" s="42">
        <v>19512</v>
      </c>
      <c r="G16" s="42">
        <v>19559</v>
      </c>
      <c r="H16" s="42">
        <v>19519</v>
      </c>
      <c r="I16" s="42">
        <v>19323</v>
      </c>
      <c r="J16" s="42">
        <v>19321</v>
      </c>
      <c r="K16" s="42">
        <v>19161</v>
      </c>
      <c r="L16" s="42">
        <v>19415</v>
      </c>
      <c r="M16" s="42">
        <v>19352</v>
      </c>
      <c r="N16" s="42">
        <v>19344</v>
      </c>
      <c r="O16" s="42">
        <v>19425</v>
      </c>
      <c r="P16" s="42" t="s">
        <v>28</v>
      </c>
    </row>
    <row r="17" spans="1:16" ht="17.25" customHeight="1" x14ac:dyDescent="0.25">
      <c r="A17" s="35" t="s">
        <v>93</v>
      </c>
      <c r="B17" s="29"/>
      <c r="C17" s="42"/>
      <c r="D17" s="42"/>
      <c r="E17" s="42"/>
      <c r="F17" s="42"/>
      <c r="G17" s="42"/>
      <c r="H17" s="42"/>
      <c r="I17" s="42"/>
      <c r="J17" s="42"/>
      <c r="K17" s="42"/>
      <c r="L17" s="42"/>
      <c r="M17" s="42"/>
      <c r="N17" s="42"/>
      <c r="O17" s="42"/>
      <c r="P17" s="42"/>
    </row>
    <row r="18" spans="1:16" ht="12" customHeight="1" x14ac:dyDescent="0.25">
      <c r="A18" s="29" t="s">
        <v>3</v>
      </c>
    </row>
    <row r="19" spans="1:16" ht="12" customHeight="1" x14ac:dyDescent="0.25">
      <c r="B19" s="29" t="s">
        <v>27</v>
      </c>
      <c r="C19" s="44">
        <v>13.79</v>
      </c>
      <c r="D19" s="44">
        <v>13.483000000000001</v>
      </c>
      <c r="E19" s="44">
        <v>13.439</v>
      </c>
      <c r="F19" s="44">
        <v>13.747</v>
      </c>
      <c r="G19" s="44">
        <v>13.644</v>
      </c>
      <c r="H19" s="44">
        <v>13.647</v>
      </c>
      <c r="I19" s="44">
        <v>14.199</v>
      </c>
      <c r="J19" s="44">
        <v>14.166</v>
      </c>
      <c r="K19" s="44">
        <v>14.295</v>
      </c>
      <c r="L19" s="44">
        <v>14.385</v>
      </c>
      <c r="M19" s="44">
        <v>14.47</v>
      </c>
      <c r="N19" s="44">
        <v>14.093</v>
      </c>
      <c r="O19" s="44">
        <v>13.194000000000001</v>
      </c>
      <c r="P19" s="44" t="s">
        <v>28</v>
      </c>
    </row>
    <row r="20" spans="1:16" ht="12" customHeight="1" x14ac:dyDescent="0.25">
      <c r="A20" s="29"/>
      <c r="B20" s="29" t="s">
        <v>76</v>
      </c>
      <c r="C20" s="44">
        <v>6.9710000000000001</v>
      </c>
      <c r="D20" s="44">
        <v>6.8550000000000004</v>
      </c>
      <c r="E20" s="44">
        <v>6.85</v>
      </c>
      <c r="F20" s="44">
        <v>6.9729999999999999</v>
      </c>
      <c r="G20" s="44">
        <v>6.9509999999999996</v>
      </c>
      <c r="H20" s="44">
        <v>6.9660000000000002</v>
      </c>
      <c r="I20" s="44">
        <v>7.0759999999999996</v>
      </c>
      <c r="J20" s="44">
        <v>7.0750000000000002</v>
      </c>
      <c r="K20" s="44">
        <v>7.141</v>
      </c>
      <c r="L20" s="44">
        <v>7.15</v>
      </c>
      <c r="M20" s="44">
        <v>7.2279999999999998</v>
      </c>
      <c r="N20" s="44">
        <v>7.0289999999999999</v>
      </c>
      <c r="O20" s="44">
        <v>6.625</v>
      </c>
      <c r="P20" s="44" t="s">
        <v>28</v>
      </c>
    </row>
    <row r="21" spans="1:16" ht="12" customHeight="1" x14ac:dyDescent="0.25">
      <c r="A21" s="29"/>
      <c r="B21" s="29" t="s">
        <v>77</v>
      </c>
      <c r="C21" s="44">
        <v>6.819</v>
      </c>
      <c r="D21" s="44">
        <v>6.6280000000000001</v>
      </c>
      <c r="E21" s="44">
        <v>6.5890000000000004</v>
      </c>
      <c r="F21" s="44">
        <v>6.774</v>
      </c>
      <c r="G21" s="44">
        <v>6.6929999999999996</v>
      </c>
      <c r="H21" s="44">
        <v>6.681</v>
      </c>
      <c r="I21" s="44">
        <v>7.1230000000000002</v>
      </c>
      <c r="J21" s="44">
        <v>7.0910000000000002</v>
      </c>
      <c r="K21" s="44">
        <v>7.1539999999999999</v>
      </c>
      <c r="L21" s="44">
        <v>7.2350000000000003</v>
      </c>
      <c r="M21" s="44">
        <v>7.242</v>
      </c>
      <c r="N21" s="44">
        <v>7.0640000000000001</v>
      </c>
      <c r="O21" s="44">
        <v>6.569</v>
      </c>
      <c r="P21" s="44" t="s">
        <v>28</v>
      </c>
    </row>
    <row r="22" spans="1:16" ht="17.25" customHeight="1" x14ac:dyDescent="0.25">
      <c r="A22" s="29" t="s">
        <v>64</v>
      </c>
    </row>
    <row r="23" spans="1:16" ht="12" customHeight="1" x14ac:dyDescent="0.25">
      <c r="A23" s="46"/>
      <c r="B23" s="29" t="s">
        <v>27</v>
      </c>
      <c r="C23" s="44">
        <v>27.347000000000001</v>
      </c>
      <c r="D23" s="44">
        <v>25.748900000000003</v>
      </c>
      <c r="E23" s="44">
        <v>24.693999999999999</v>
      </c>
      <c r="F23" s="44">
        <v>24.082000000000001</v>
      </c>
      <c r="G23" s="44">
        <v>26.179200000000002</v>
      </c>
      <c r="H23" s="44">
        <v>25.6523</v>
      </c>
      <c r="I23" s="44">
        <v>25.95</v>
      </c>
      <c r="J23" s="44">
        <v>26.327999999999999</v>
      </c>
      <c r="K23" s="44">
        <v>26.254000000000001</v>
      </c>
      <c r="L23" s="44">
        <v>26.805</v>
      </c>
      <c r="M23" s="44">
        <v>27.93</v>
      </c>
      <c r="N23" s="44">
        <v>28.664999999999999</v>
      </c>
      <c r="O23" s="44">
        <v>28.777000000000001</v>
      </c>
      <c r="P23" s="44">
        <v>28.779</v>
      </c>
    </row>
    <row r="24" spans="1:16" ht="12" customHeight="1" x14ac:dyDescent="0.25">
      <c r="A24" s="29"/>
      <c r="B24" s="29" t="s">
        <v>76</v>
      </c>
      <c r="C24" s="44">
        <v>12.667299999999999</v>
      </c>
      <c r="D24" s="44">
        <v>11.883799999999999</v>
      </c>
      <c r="E24" s="44">
        <v>11.075299999999999</v>
      </c>
      <c r="F24" s="44">
        <v>11.135</v>
      </c>
      <c r="G24" s="44">
        <v>12.325299999999999</v>
      </c>
      <c r="H24" s="44">
        <v>11.659600000000001</v>
      </c>
      <c r="I24" s="44">
        <v>11.866</v>
      </c>
      <c r="J24" s="44">
        <v>12.180999999999999</v>
      </c>
      <c r="K24" s="44">
        <v>12.257999999999999</v>
      </c>
      <c r="L24" s="44">
        <v>12.606999999999999</v>
      </c>
      <c r="M24" s="44">
        <v>12.929</v>
      </c>
      <c r="N24" s="44">
        <v>13.371</v>
      </c>
      <c r="O24" s="44">
        <v>13.347</v>
      </c>
      <c r="P24" s="44">
        <v>13.544</v>
      </c>
    </row>
    <row r="25" spans="1:16" ht="12" customHeight="1" x14ac:dyDescent="0.25">
      <c r="A25" s="29"/>
      <c r="B25" s="29" t="s">
        <v>77</v>
      </c>
      <c r="C25" s="44">
        <v>14.6797</v>
      </c>
      <c r="D25" s="44">
        <v>13.8651</v>
      </c>
      <c r="E25" s="44">
        <v>13.6187</v>
      </c>
      <c r="F25" s="44">
        <v>12.946999999999999</v>
      </c>
      <c r="G25" s="44">
        <v>13.853999999999999</v>
      </c>
      <c r="H25" s="44">
        <v>13.992700000000001</v>
      </c>
      <c r="I25" s="44">
        <v>14.083</v>
      </c>
      <c r="J25" s="44">
        <v>14.147</v>
      </c>
      <c r="K25" s="44">
        <v>13.996</v>
      </c>
      <c r="L25" s="44">
        <v>14.198</v>
      </c>
      <c r="M25" s="44">
        <v>15.000999999999999</v>
      </c>
      <c r="N25" s="44">
        <v>15.294</v>
      </c>
      <c r="O25" s="44">
        <v>15.43</v>
      </c>
      <c r="P25" s="44">
        <v>15.234999999999999</v>
      </c>
    </row>
    <row r="26" spans="1:16" ht="17.25" customHeight="1" x14ac:dyDescent="0.25">
      <c r="A26" s="29" t="s">
        <v>65</v>
      </c>
    </row>
    <row r="27" spans="1:16" ht="12" customHeight="1" x14ac:dyDescent="0.25">
      <c r="B27" s="29" t="s">
        <v>27</v>
      </c>
      <c r="C27" s="44" t="s">
        <v>28</v>
      </c>
      <c r="D27" s="44" t="s">
        <v>28</v>
      </c>
      <c r="E27" s="44">
        <v>24.425999999999998</v>
      </c>
      <c r="F27" s="44">
        <v>24.302</v>
      </c>
      <c r="G27" s="44">
        <v>24.338999999999999</v>
      </c>
      <c r="H27" s="44">
        <v>24.295999999999999</v>
      </c>
      <c r="I27" s="44">
        <v>24.01</v>
      </c>
      <c r="J27" s="44">
        <v>24.405999999999999</v>
      </c>
      <c r="K27" s="44">
        <v>24.922000000000001</v>
      </c>
      <c r="L27" s="44">
        <v>25.413</v>
      </c>
      <c r="M27" s="44">
        <v>25.649000000000001</v>
      </c>
      <c r="N27" s="44">
        <v>25.754000000000001</v>
      </c>
      <c r="O27" s="44">
        <v>25.547000000000001</v>
      </c>
      <c r="P27" s="44" t="s">
        <v>28</v>
      </c>
    </row>
    <row r="28" spans="1:16" ht="12" customHeight="1" x14ac:dyDescent="0.25">
      <c r="A28" s="29"/>
      <c r="B28" s="29" t="s">
        <v>76</v>
      </c>
      <c r="C28" s="44" t="s">
        <v>28</v>
      </c>
      <c r="D28" s="44" t="s">
        <v>28</v>
      </c>
      <c r="E28" s="44">
        <v>10.847</v>
      </c>
      <c r="F28" s="44">
        <v>10.858000000000001</v>
      </c>
      <c r="G28" s="44">
        <v>10.847</v>
      </c>
      <c r="H28" s="44">
        <v>10.961</v>
      </c>
      <c r="I28" s="44">
        <v>10.895</v>
      </c>
      <c r="J28" s="44">
        <v>10.973000000000001</v>
      </c>
      <c r="K28" s="44">
        <v>11.163</v>
      </c>
      <c r="L28" s="44">
        <v>11.506</v>
      </c>
      <c r="M28" s="44">
        <v>11.677</v>
      </c>
      <c r="N28" s="44">
        <v>11.827999999999999</v>
      </c>
      <c r="O28" s="44">
        <v>11.811999999999999</v>
      </c>
      <c r="P28" s="44" t="s">
        <v>28</v>
      </c>
    </row>
    <row r="29" spans="1:16" ht="12" customHeight="1" x14ac:dyDescent="0.25">
      <c r="A29" s="29"/>
      <c r="B29" s="29" t="s">
        <v>77</v>
      </c>
      <c r="C29" s="44" t="s">
        <v>28</v>
      </c>
      <c r="D29" s="44" t="s">
        <v>28</v>
      </c>
      <c r="E29" s="44">
        <v>13.579000000000001</v>
      </c>
      <c r="F29" s="44">
        <v>13.444000000000001</v>
      </c>
      <c r="G29" s="44">
        <v>13.492000000000001</v>
      </c>
      <c r="H29" s="44">
        <v>13.335000000000001</v>
      </c>
      <c r="I29" s="44">
        <v>13.115</v>
      </c>
      <c r="J29" s="44">
        <v>13.433</v>
      </c>
      <c r="K29" s="44">
        <v>13.759</v>
      </c>
      <c r="L29" s="44">
        <v>13.907999999999999</v>
      </c>
      <c r="M29" s="44">
        <v>13.971</v>
      </c>
      <c r="N29" s="44">
        <v>13.926</v>
      </c>
      <c r="O29" s="44">
        <v>13.734</v>
      </c>
      <c r="P29" s="44" t="s">
        <v>28</v>
      </c>
    </row>
    <row r="30" spans="1:16" ht="17.25" customHeight="1" x14ac:dyDescent="0.25">
      <c r="A30" s="49" t="s">
        <v>92</v>
      </c>
      <c r="B30" s="29"/>
      <c r="C30" s="115"/>
      <c r="D30" s="115"/>
      <c r="E30" s="115"/>
      <c r="F30" s="115"/>
      <c r="G30" s="115"/>
      <c r="H30" s="115"/>
      <c r="I30" s="115"/>
      <c r="J30" s="115"/>
      <c r="K30" s="115"/>
      <c r="L30" s="115"/>
      <c r="M30" s="115"/>
      <c r="N30" s="115"/>
      <c r="O30" s="115"/>
      <c r="P30" s="115"/>
    </row>
    <row r="31" spans="1:16" ht="12" customHeight="1" x14ac:dyDescent="0.25">
      <c r="A31" s="29" t="s">
        <v>3</v>
      </c>
    </row>
    <row r="32" spans="1:16" ht="12" customHeight="1" x14ac:dyDescent="0.25">
      <c r="A32" s="46"/>
      <c r="B32" s="29" t="s">
        <v>27</v>
      </c>
      <c r="C32" s="115">
        <v>76.400000000000006</v>
      </c>
      <c r="D32" s="115">
        <v>74.2</v>
      </c>
      <c r="E32" s="115">
        <v>73.5</v>
      </c>
      <c r="F32" s="115">
        <v>74.900000000000006</v>
      </c>
      <c r="G32" s="115">
        <v>74.5</v>
      </c>
      <c r="H32" s="115">
        <v>74.599999999999994</v>
      </c>
      <c r="I32" s="115">
        <v>77.5</v>
      </c>
      <c r="J32" s="115">
        <v>77.5</v>
      </c>
      <c r="K32" s="115">
        <v>78.3</v>
      </c>
      <c r="L32" s="115">
        <v>78.8</v>
      </c>
      <c r="M32" s="115">
        <v>79.400000000000006</v>
      </c>
      <c r="N32" s="115">
        <v>77.599999999999994</v>
      </c>
      <c r="O32" s="115">
        <v>72.400000000000006</v>
      </c>
      <c r="P32" s="115" t="s">
        <v>28</v>
      </c>
    </row>
    <row r="33" spans="1:16" ht="12" customHeight="1" x14ac:dyDescent="0.25">
      <c r="A33" s="29"/>
      <c r="B33" s="29" t="s">
        <v>76</v>
      </c>
      <c r="C33" s="115">
        <v>77.7</v>
      </c>
      <c r="D33" s="115">
        <v>75.900000000000006</v>
      </c>
      <c r="E33" s="115">
        <v>75.400000000000006</v>
      </c>
      <c r="F33" s="115">
        <v>76.599999999999994</v>
      </c>
      <c r="G33" s="115">
        <v>76.400000000000006</v>
      </c>
      <c r="H33" s="115">
        <v>76.5</v>
      </c>
      <c r="I33" s="115">
        <v>77.900000000000006</v>
      </c>
      <c r="J33" s="115">
        <v>78.400000000000006</v>
      </c>
      <c r="K33" s="115">
        <v>79.099999999999994</v>
      </c>
      <c r="L33" s="115">
        <v>79.5</v>
      </c>
      <c r="M33" s="115">
        <v>80.3</v>
      </c>
      <c r="N33" s="115">
        <v>78.2</v>
      </c>
      <c r="O33" s="115">
        <v>73.5</v>
      </c>
      <c r="P33" s="115" t="s">
        <v>28</v>
      </c>
    </row>
    <row r="34" spans="1:16" ht="12" customHeight="1" x14ac:dyDescent="0.25">
      <c r="A34" s="29"/>
      <c r="B34" s="29" t="s">
        <v>77</v>
      </c>
      <c r="C34" s="115">
        <v>75.099999999999994</v>
      </c>
      <c r="D34" s="115">
        <v>72.599999999999994</v>
      </c>
      <c r="E34" s="115">
        <v>71.7</v>
      </c>
      <c r="F34" s="115">
        <v>73.2</v>
      </c>
      <c r="G34" s="115">
        <v>72.7</v>
      </c>
      <c r="H34" s="115">
        <v>72.7</v>
      </c>
      <c r="I34" s="115">
        <v>77.2</v>
      </c>
      <c r="J34" s="115">
        <v>76.7</v>
      </c>
      <c r="K34" s="115">
        <v>77.5</v>
      </c>
      <c r="L34" s="115">
        <v>78.2</v>
      </c>
      <c r="M34" s="115">
        <v>78.599999999999994</v>
      </c>
      <c r="N34" s="115">
        <v>77.099999999999994</v>
      </c>
      <c r="O34" s="115">
        <v>71.400000000000006</v>
      </c>
      <c r="P34" s="115" t="s">
        <v>28</v>
      </c>
    </row>
    <row r="35" spans="1:16" ht="17.25" customHeight="1" x14ac:dyDescent="0.25">
      <c r="A35" s="29" t="s">
        <v>64</v>
      </c>
    </row>
    <row r="36" spans="1:16" ht="12" customHeight="1" x14ac:dyDescent="0.25">
      <c r="A36" s="46"/>
      <c r="B36" s="29" t="s">
        <v>27</v>
      </c>
      <c r="C36" s="115">
        <v>89.1</v>
      </c>
      <c r="D36" s="115">
        <v>84.4</v>
      </c>
      <c r="E36" s="115">
        <v>80.7</v>
      </c>
      <c r="F36" s="115">
        <v>78.900000000000006</v>
      </c>
      <c r="G36" s="115">
        <v>86.7</v>
      </c>
      <c r="H36" s="115">
        <v>85.3</v>
      </c>
      <c r="I36" s="115">
        <v>85.8</v>
      </c>
      <c r="J36" s="115">
        <v>87.2</v>
      </c>
      <c r="K36" s="115">
        <v>87.5</v>
      </c>
      <c r="L36" s="115">
        <v>86.6</v>
      </c>
      <c r="M36" s="115">
        <v>88.7</v>
      </c>
      <c r="N36" s="115">
        <v>89.4</v>
      </c>
      <c r="O36" s="115">
        <v>88.3</v>
      </c>
      <c r="P36" s="115">
        <v>87.2</v>
      </c>
    </row>
    <row r="37" spans="1:16" ht="12" customHeight="1" x14ac:dyDescent="0.25">
      <c r="A37" s="29"/>
      <c r="B37" s="29" t="s">
        <v>76</v>
      </c>
      <c r="C37" s="115">
        <v>88.3</v>
      </c>
      <c r="D37" s="115">
        <v>83.5</v>
      </c>
      <c r="E37" s="115">
        <v>77.3</v>
      </c>
      <c r="F37" s="115">
        <v>77.7</v>
      </c>
      <c r="G37" s="115">
        <v>86.6</v>
      </c>
      <c r="H37" s="115">
        <v>82</v>
      </c>
      <c r="I37" s="115">
        <v>83</v>
      </c>
      <c r="J37" s="115">
        <v>84.7</v>
      </c>
      <c r="K37" s="115">
        <v>84.7</v>
      </c>
      <c r="L37" s="115">
        <v>86.1</v>
      </c>
      <c r="M37" s="115">
        <v>87.2</v>
      </c>
      <c r="N37" s="115">
        <v>88.7</v>
      </c>
      <c r="O37" s="115">
        <v>87.1</v>
      </c>
      <c r="P37" s="115">
        <v>87.3</v>
      </c>
    </row>
    <row r="38" spans="1:16" ht="12" customHeight="1" x14ac:dyDescent="0.25">
      <c r="A38" s="29"/>
      <c r="B38" s="29" t="s">
        <v>77</v>
      </c>
      <c r="C38" s="115">
        <v>89.9</v>
      </c>
      <c r="D38" s="115">
        <v>85.2</v>
      </c>
      <c r="E38" s="115">
        <v>83.7</v>
      </c>
      <c r="F38" s="115">
        <v>79.900000000000006</v>
      </c>
      <c r="G38" s="115">
        <v>86.7</v>
      </c>
      <c r="H38" s="115">
        <v>88.2</v>
      </c>
      <c r="I38" s="115">
        <v>88.3</v>
      </c>
      <c r="J38" s="115">
        <v>88.2</v>
      </c>
      <c r="K38" s="115">
        <v>86.9</v>
      </c>
      <c r="L38" s="115">
        <v>87.1</v>
      </c>
      <c r="M38" s="115">
        <v>90.2</v>
      </c>
      <c r="N38" s="115">
        <v>90</v>
      </c>
      <c r="O38" s="115">
        <v>89.4</v>
      </c>
      <c r="P38" s="115">
        <v>87.1</v>
      </c>
    </row>
    <row r="39" spans="1:16" ht="17.25" customHeight="1" x14ac:dyDescent="0.25">
      <c r="A39" s="29" t="s">
        <v>65</v>
      </c>
    </row>
    <row r="40" spans="1:16" ht="12" customHeight="1" x14ac:dyDescent="0.25">
      <c r="A40" s="46"/>
      <c r="B40" s="29" t="s">
        <v>27</v>
      </c>
      <c r="C40" s="115" t="s">
        <v>28</v>
      </c>
      <c r="D40" s="115" t="s">
        <v>28</v>
      </c>
      <c r="E40" s="115">
        <v>67.900000000000006</v>
      </c>
      <c r="F40" s="115">
        <v>66.900000000000006</v>
      </c>
      <c r="G40" s="115">
        <v>66.8</v>
      </c>
      <c r="H40" s="115">
        <v>66.599999999999994</v>
      </c>
      <c r="I40" s="115">
        <v>66.099999999999994</v>
      </c>
      <c r="J40" s="115">
        <v>67.3</v>
      </c>
      <c r="K40" s="115">
        <v>69.099999999999994</v>
      </c>
      <c r="L40" s="115">
        <v>69.5</v>
      </c>
      <c r="M40" s="115">
        <v>70.2</v>
      </c>
      <c r="N40" s="115">
        <v>70.5</v>
      </c>
      <c r="O40" s="115">
        <v>69.5</v>
      </c>
      <c r="P40" s="115" t="s">
        <v>28</v>
      </c>
    </row>
    <row r="41" spans="1:16" ht="12" customHeight="1" x14ac:dyDescent="0.25">
      <c r="A41" s="29"/>
      <c r="B41" s="29" t="s">
        <v>76</v>
      </c>
      <c r="C41" s="115" t="s">
        <v>28</v>
      </c>
      <c r="D41" s="115" t="s">
        <v>28</v>
      </c>
      <c r="E41" s="115">
        <v>65.400000000000006</v>
      </c>
      <c r="F41" s="115">
        <v>64.599999999999994</v>
      </c>
      <c r="G41" s="115">
        <v>64.3</v>
      </c>
      <c r="H41" s="115">
        <v>64.5</v>
      </c>
      <c r="I41" s="115">
        <v>64.2</v>
      </c>
      <c r="J41" s="115">
        <v>64.8</v>
      </c>
      <c r="K41" s="115">
        <v>66.099999999999994</v>
      </c>
      <c r="L41" s="115">
        <v>67</v>
      </c>
      <c r="M41" s="115">
        <v>68</v>
      </c>
      <c r="N41" s="115">
        <v>68.7</v>
      </c>
      <c r="O41" s="115">
        <v>68.099999999999994</v>
      </c>
      <c r="P41" s="115" t="s">
        <v>28</v>
      </c>
    </row>
    <row r="42" spans="1:16" ht="12" customHeight="1" x14ac:dyDescent="0.25">
      <c r="B42" s="29" t="s">
        <v>77</v>
      </c>
      <c r="C42" s="115" t="s">
        <v>28</v>
      </c>
      <c r="D42" s="115" t="s">
        <v>28</v>
      </c>
      <c r="E42" s="115">
        <v>70</v>
      </c>
      <c r="F42" s="115">
        <v>68.900000000000006</v>
      </c>
      <c r="G42" s="115">
        <v>69</v>
      </c>
      <c r="H42" s="115">
        <v>68.3</v>
      </c>
      <c r="I42" s="115">
        <v>67.900000000000006</v>
      </c>
      <c r="J42" s="115">
        <v>69.5</v>
      </c>
      <c r="K42" s="115">
        <v>71.8</v>
      </c>
      <c r="L42" s="115">
        <v>71.599999999999994</v>
      </c>
      <c r="M42" s="115">
        <v>72.2</v>
      </c>
      <c r="N42" s="115">
        <v>72</v>
      </c>
      <c r="O42" s="115">
        <v>70.7</v>
      </c>
      <c r="P42" s="115" t="s">
        <v>28</v>
      </c>
    </row>
    <row r="43" spans="1:16" ht="17.25" customHeight="1" x14ac:dyDescent="0.25">
      <c r="A43" s="49" t="s">
        <v>94</v>
      </c>
      <c r="B43" s="29"/>
      <c r="C43" s="115"/>
      <c r="D43" s="115"/>
      <c r="E43" s="115"/>
      <c r="F43" s="115"/>
      <c r="G43" s="115"/>
      <c r="H43" s="115"/>
      <c r="I43" s="115"/>
      <c r="J43" s="115"/>
      <c r="K43" s="115"/>
      <c r="L43" s="115"/>
      <c r="M43" s="115"/>
      <c r="N43" s="115"/>
      <c r="O43" s="115"/>
      <c r="P43" s="115"/>
    </row>
    <row r="44" spans="1:16" ht="12" customHeight="1" x14ac:dyDescent="0.25">
      <c r="A44" s="29" t="s">
        <v>3</v>
      </c>
    </row>
    <row r="45" spans="1:16" ht="12" customHeight="1" x14ac:dyDescent="0.25">
      <c r="A45" s="46"/>
      <c r="B45" s="29" t="s">
        <v>27</v>
      </c>
      <c r="C45" s="115">
        <v>2</v>
      </c>
      <c r="D45" s="115">
        <v>3.3</v>
      </c>
      <c r="E45" s="115">
        <v>3.2</v>
      </c>
      <c r="F45" s="115">
        <v>3</v>
      </c>
      <c r="G45" s="115">
        <v>3.9</v>
      </c>
      <c r="H45" s="115">
        <v>4.0999999999999996</v>
      </c>
      <c r="I45" s="115">
        <v>4.4000000000000004</v>
      </c>
      <c r="J45" s="115">
        <v>4.2</v>
      </c>
      <c r="K45" s="115">
        <v>3.7</v>
      </c>
      <c r="L45" s="115">
        <v>3.8</v>
      </c>
      <c r="M45" s="115">
        <v>3.7</v>
      </c>
      <c r="N45" s="115">
        <v>3.9</v>
      </c>
      <c r="O45" s="115">
        <v>9.6</v>
      </c>
      <c r="P45" s="115" t="s">
        <v>28</v>
      </c>
    </row>
    <row r="46" spans="1:16" ht="12" customHeight="1" x14ac:dyDescent="0.25">
      <c r="A46" s="29"/>
      <c r="B46" s="29" t="s">
        <v>76</v>
      </c>
      <c r="C46" s="115">
        <v>1.6</v>
      </c>
      <c r="D46" s="115">
        <v>3</v>
      </c>
      <c r="E46" s="115">
        <v>3.1</v>
      </c>
      <c r="F46" s="115">
        <v>2.8</v>
      </c>
      <c r="G46" s="115">
        <v>3.5</v>
      </c>
      <c r="H46" s="115">
        <v>3.7</v>
      </c>
      <c r="I46" s="115">
        <v>4.2</v>
      </c>
      <c r="J46" s="115">
        <v>3.7</v>
      </c>
      <c r="K46" s="115">
        <v>3.4</v>
      </c>
      <c r="L46" s="115">
        <v>3.4</v>
      </c>
      <c r="M46" s="115">
        <v>3.2</v>
      </c>
      <c r="N46" s="115">
        <v>3.4</v>
      </c>
      <c r="O46" s="115">
        <v>8.6</v>
      </c>
      <c r="P46" s="115" t="s">
        <v>28</v>
      </c>
    </row>
    <row r="47" spans="1:16" ht="12" customHeight="1" x14ac:dyDescent="0.25">
      <c r="A47" s="29"/>
      <c r="B47" s="29" t="s">
        <v>77</v>
      </c>
      <c r="C47" s="115">
        <v>2.5</v>
      </c>
      <c r="D47" s="115">
        <v>3.6</v>
      </c>
      <c r="E47" s="115">
        <v>3.3</v>
      </c>
      <c r="F47" s="115">
        <v>3.2</v>
      </c>
      <c r="G47" s="115">
        <v>4.3</v>
      </c>
      <c r="H47" s="115">
        <v>4.5</v>
      </c>
      <c r="I47" s="115">
        <v>4.5999999999999996</v>
      </c>
      <c r="J47" s="115">
        <v>4.7</v>
      </c>
      <c r="K47" s="115">
        <v>4.0999999999999996</v>
      </c>
      <c r="L47" s="115">
        <v>4.3</v>
      </c>
      <c r="M47" s="115">
        <v>4.0999999999999996</v>
      </c>
      <c r="N47" s="115">
        <v>4.5</v>
      </c>
      <c r="O47" s="115">
        <v>10.6</v>
      </c>
      <c r="P47" s="115" t="s">
        <v>28</v>
      </c>
    </row>
    <row r="48" spans="1:16" ht="17.25" customHeight="1" x14ac:dyDescent="0.25">
      <c r="A48" s="29" t="s">
        <v>64</v>
      </c>
    </row>
    <row r="49" spans="1:17" ht="12" customHeight="1" x14ac:dyDescent="0.25">
      <c r="A49" s="46"/>
      <c r="B49" s="29" t="s">
        <v>27</v>
      </c>
      <c r="C49" s="115">
        <v>2.4</v>
      </c>
      <c r="D49" s="115">
        <v>3.9</v>
      </c>
      <c r="E49" s="115">
        <v>6.7</v>
      </c>
      <c r="F49" s="115">
        <v>5.4</v>
      </c>
      <c r="G49" s="115">
        <v>3</v>
      </c>
      <c r="H49" s="115">
        <v>3.9</v>
      </c>
      <c r="I49" s="115">
        <v>3.1</v>
      </c>
      <c r="J49" s="115">
        <v>3.4</v>
      </c>
      <c r="K49" s="115">
        <v>3.6</v>
      </c>
      <c r="L49" s="115">
        <v>2.6</v>
      </c>
      <c r="M49" s="115">
        <v>1.9</v>
      </c>
      <c r="N49" s="115">
        <v>1.4</v>
      </c>
      <c r="O49" s="115">
        <v>1.8</v>
      </c>
      <c r="P49" s="115">
        <v>2.2000000000000002</v>
      </c>
    </row>
    <row r="50" spans="1:17" ht="12" customHeight="1" x14ac:dyDescent="0.25">
      <c r="A50" s="29"/>
      <c r="B50" s="29" t="s">
        <v>76</v>
      </c>
      <c r="C50" s="115">
        <v>1</v>
      </c>
      <c r="D50" s="115">
        <v>3.9</v>
      </c>
      <c r="E50" s="115">
        <v>8.3000000000000007</v>
      </c>
      <c r="F50" s="115">
        <v>5.9</v>
      </c>
      <c r="G50" s="115">
        <v>3.2</v>
      </c>
      <c r="H50" s="115">
        <v>4.9000000000000004</v>
      </c>
      <c r="I50" s="115">
        <v>4.0999999999999996</v>
      </c>
      <c r="J50" s="115">
        <v>3.7</v>
      </c>
      <c r="K50" s="115">
        <v>3.7</v>
      </c>
      <c r="L50" s="115">
        <v>3</v>
      </c>
      <c r="M50" s="115">
        <v>1.9</v>
      </c>
      <c r="N50" s="115">
        <v>1.6</v>
      </c>
      <c r="O50" s="115">
        <v>1.8</v>
      </c>
      <c r="P50" s="115">
        <v>1.6</v>
      </c>
      <c r="Q50" s="78"/>
    </row>
    <row r="51" spans="1:17" ht="12" customHeight="1" x14ac:dyDescent="0.25">
      <c r="A51" s="29"/>
      <c r="B51" s="29" t="s">
        <v>77</v>
      </c>
      <c r="C51" s="115">
        <v>3.6</v>
      </c>
      <c r="D51" s="115">
        <v>4</v>
      </c>
      <c r="E51" s="115">
        <v>5.4</v>
      </c>
      <c r="F51" s="115">
        <v>5</v>
      </c>
      <c r="G51" s="115">
        <v>2.9</v>
      </c>
      <c r="H51" s="115">
        <v>3.1</v>
      </c>
      <c r="I51" s="115">
        <v>2.2000000000000002</v>
      </c>
      <c r="J51" s="115">
        <v>3.1</v>
      </c>
      <c r="K51" s="115">
        <v>3.5</v>
      </c>
      <c r="L51" s="115">
        <v>2.2999999999999998</v>
      </c>
      <c r="M51" s="115">
        <v>1.9</v>
      </c>
      <c r="N51" s="115">
        <v>1.2</v>
      </c>
      <c r="O51" s="115">
        <v>1.8</v>
      </c>
      <c r="P51" s="115">
        <v>2.7</v>
      </c>
    </row>
    <row r="52" spans="1:17" ht="17.25" customHeight="1" x14ac:dyDescent="0.25">
      <c r="A52" s="29" t="s">
        <v>65</v>
      </c>
    </row>
    <row r="53" spans="1:17" ht="12" customHeight="1" x14ac:dyDescent="0.25">
      <c r="A53" s="46"/>
      <c r="B53" s="29" t="s">
        <v>27</v>
      </c>
      <c r="C53" s="115" t="s">
        <v>28</v>
      </c>
      <c r="D53" s="115" t="s">
        <v>28</v>
      </c>
      <c r="E53" s="115">
        <v>7.8</v>
      </c>
      <c r="F53" s="115">
        <v>9.4</v>
      </c>
      <c r="G53" s="115">
        <v>9.8000000000000007</v>
      </c>
      <c r="H53" s="115">
        <v>10.1</v>
      </c>
      <c r="I53" s="115">
        <v>10.3</v>
      </c>
      <c r="J53" s="115">
        <v>9.1</v>
      </c>
      <c r="K53" s="115">
        <v>7.3</v>
      </c>
      <c r="L53" s="115">
        <v>6.8</v>
      </c>
      <c r="M53" s="115">
        <v>5.8</v>
      </c>
      <c r="N53" s="115">
        <v>5.0999999999999996</v>
      </c>
      <c r="O53" s="115">
        <v>5.3</v>
      </c>
      <c r="P53" s="115" t="s">
        <v>28</v>
      </c>
    </row>
    <row r="54" spans="1:17" ht="12" customHeight="1" x14ac:dyDescent="0.25">
      <c r="A54" s="29"/>
      <c r="B54" s="29" t="s">
        <v>76</v>
      </c>
      <c r="C54" s="115" t="s">
        <v>28</v>
      </c>
      <c r="D54" s="115" t="s">
        <v>28</v>
      </c>
      <c r="E54" s="115">
        <v>7.8</v>
      </c>
      <c r="F54" s="115">
        <v>9.6</v>
      </c>
      <c r="G54" s="115">
        <v>10.199999999999999</v>
      </c>
      <c r="H54" s="115">
        <v>10.1</v>
      </c>
      <c r="I54" s="115">
        <v>10.3</v>
      </c>
      <c r="J54" s="115">
        <v>9.3000000000000007</v>
      </c>
      <c r="K54" s="115">
        <v>7.6</v>
      </c>
      <c r="L54" s="115">
        <v>6.9</v>
      </c>
      <c r="M54" s="115">
        <v>5.9</v>
      </c>
      <c r="N54" s="115">
        <v>5.0999999999999996</v>
      </c>
      <c r="O54" s="115">
        <v>5.2</v>
      </c>
      <c r="P54" s="115" t="s">
        <v>28</v>
      </c>
    </row>
    <row r="55" spans="1:17" ht="12" customHeight="1" thickBot="1" x14ac:dyDescent="0.3">
      <c r="A55" s="30"/>
      <c r="B55" s="30" t="s">
        <v>77</v>
      </c>
      <c r="C55" s="47" t="s">
        <v>28</v>
      </c>
      <c r="D55" s="47" t="s">
        <v>28</v>
      </c>
      <c r="E55" s="47">
        <v>7.8</v>
      </c>
      <c r="F55" s="47">
        <v>9.1999999999999993</v>
      </c>
      <c r="G55" s="47">
        <v>9.6</v>
      </c>
      <c r="H55" s="47">
        <v>10.1</v>
      </c>
      <c r="I55" s="47">
        <v>10.3</v>
      </c>
      <c r="J55" s="47">
        <v>8.9</v>
      </c>
      <c r="K55" s="47">
        <v>7.1</v>
      </c>
      <c r="L55" s="47">
        <v>6.7</v>
      </c>
      <c r="M55" s="47">
        <v>5.7</v>
      </c>
      <c r="N55" s="47">
        <v>5.2</v>
      </c>
      <c r="O55" s="47">
        <v>5.4</v>
      </c>
      <c r="P55" s="47" t="s">
        <v>28</v>
      </c>
    </row>
    <row r="56" spans="1:17" ht="12" customHeight="1" x14ac:dyDescent="0.25">
      <c r="A56" s="103" t="s">
        <v>66</v>
      </c>
    </row>
    <row r="57" spans="1:17" ht="12" customHeight="1" x14ac:dyDescent="0.25">
      <c r="A57" s="87" t="s">
        <v>129</v>
      </c>
    </row>
  </sheetData>
  <pageMargins left="0.31496062992125984" right="0.31496062992125984" top="0.74803149606299213" bottom="0.74803149606299213" header="0.31496062992125984" footer="0.31496062992125984"/>
  <pageSetup paperSize="9" orientation="portrait" r:id="rId1"/>
  <ignoredErrors>
    <ignoredError sqref="C3:L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B880-3662-4090-B83F-B728A9C4DEC8}">
  <dimension ref="A1:AC17"/>
  <sheetViews>
    <sheetView showGridLines="0" workbookViewId="0"/>
  </sheetViews>
  <sheetFormatPr defaultRowHeight="12" customHeight="1" x14ac:dyDescent="0.25"/>
  <cols>
    <col min="1" max="1" width="21.28515625" customWidth="1"/>
    <col min="2" max="18" width="7" customWidth="1"/>
    <col min="19" max="23" width="6.28515625" customWidth="1"/>
  </cols>
  <sheetData>
    <row r="1" spans="1:29" ht="12" customHeight="1" x14ac:dyDescent="0.25">
      <c r="A1" s="26" t="s">
        <v>54</v>
      </c>
    </row>
    <row r="2" spans="1:29" ht="27" customHeight="1" thickBot="1" x14ac:dyDescent="0.3">
      <c r="A2" s="35" t="s">
        <v>140</v>
      </c>
      <c r="B2" s="26"/>
      <c r="C2" s="26"/>
      <c r="D2" s="26"/>
      <c r="E2" s="26"/>
      <c r="F2" s="26"/>
      <c r="G2" s="26"/>
      <c r="H2" s="26"/>
      <c r="I2" s="26"/>
      <c r="J2" s="26"/>
      <c r="K2" s="26"/>
      <c r="L2" s="26"/>
      <c r="M2" s="26"/>
      <c r="N2" s="26"/>
      <c r="O2" s="26"/>
      <c r="P2" s="26"/>
      <c r="Q2" s="26"/>
      <c r="R2" s="26"/>
      <c r="S2" s="26"/>
      <c r="T2" s="26"/>
      <c r="U2" s="26"/>
      <c r="V2" s="26"/>
      <c r="W2" s="26"/>
      <c r="X2" s="78"/>
      <c r="Y2" s="78"/>
      <c r="Z2" s="78"/>
      <c r="AA2" s="78"/>
      <c r="AB2" s="78"/>
      <c r="AC2" s="78"/>
    </row>
    <row r="3" spans="1:29" ht="12" customHeight="1" x14ac:dyDescent="0.25">
      <c r="A3" s="36"/>
      <c r="B3" s="37" t="s">
        <v>11</v>
      </c>
      <c r="C3" s="37" t="s">
        <v>12</v>
      </c>
      <c r="D3" s="37" t="s">
        <v>13</v>
      </c>
      <c r="E3" s="37" t="s">
        <v>14</v>
      </c>
      <c r="F3" s="37" t="s">
        <v>15</v>
      </c>
      <c r="G3" s="37" t="s">
        <v>16</v>
      </c>
      <c r="H3" s="37" t="s">
        <v>17</v>
      </c>
      <c r="I3" s="37" t="s">
        <v>18</v>
      </c>
      <c r="J3" s="37" t="s">
        <v>19</v>
      </c>
      <c r="K3" s="37" t="s">
        <v>20</v>
      </c>
      <c r="L3" s="37" t="s">
        <v>21</v>
      </c>
      <c r="M3" s="37" t="s">
        <v>22</v>
      </c>
      <c r="N3" s="37" t="s">
        <v>23</v>
      </c>
      <c r="O3" s="37" t="s">
        <v>24</v>
      </c>
      <c r="P3" s="37" t="s">
        <v>25</v>
      </c>
      <c r="Q3" s="37" t="s">
        <v>26</v>
      </c>
      <c r="R3" s="37" t="s">
        <v>29</v>
      </c>
      <c r="S3" s="37">
        <v>2017</v>
      </c>
      <c r="T3" s="37">
        <v>2018</v>
      </c>
      <c r="U3" s="37">
        <v>2019</v>
      </c>
      <c r="V3" s="37">
        <v>2020</v>
      </c>
      <c r="W3" s="37">
        <v>2021</v>
      </c>
      <c r="X3" s="78"/>
      <c r="Y3" s="78"/>
      <c r="Z3" s="78"/>
      <c r="AA3" s="78"/>
      <c r="AB3" s="78"/>
      <c r="AC3" s="78"/>
    </row>
    <row r="4" spans="1:29" ht="17.25" customHeight="1" x14ac:dyDescent="0.25">
      <c r="A4" s="49" t="s">
        <v>3</v>
      </c>
      <c r="B4" s="53"/>
      <c r="C4" s="53"/>
      <c r="D4" s="53"/>
      <c r="E4" s="53"/>
      <c r="F4" s="53"/>
      <c r="G4" s="53"/>
      <c r="H4" s="53"/>
      <c r="I4" s="53"/>
      <c r="J4" s="53"/>
      <c r="K4" s="53"/>
      <c r="L4" s="53"/>
      <c r="M4" s="53"/>
      <c r="N4" s="53"/>
      <c r="O4" s="53"/>
      <c r="P4" s="53"/>
      <c r="Q4" s="53"/>
      <c r="R4" s="53"/>
      <c r="S4" s="96"/>
      <c r="T4" s="96"/>
      <c r="X4" s="78"/>
      <c r="Y4" s="78"/>
      <c r="Z4" s="78"/>
      <c r="AA4" s="78"/>
      <c r="AB4" s="78"/>
      <c r="AC4" s="78"/>
    </row>
    <row r="5" spans="1:29" ht="12" customHeight="1" x14ac:dyDescent="0.25">
      <c r="A5" s="29" t="s">
        <v>95</v>
      </c>
      <c r="B5" s="42">
        <v>29200</v>
      </c>
      <c r="C5" s="42">
        <v>28600</v>
      </c>
      <c r="D5" s="42">
        <v>29400</v>
      </c>
      <c r="E5" s="42">
        <v>29800</v>
      </c>
      <c r="F5" s="42">
        <v>31400</v>
      </c>
      <c r="G5" s="42">
        <v>32700</v>
      </c>
      <c r="H5" s="42">
        <v>34100</v>
      </c>
      <c r="I5" s="42">
        <v>36300</v>
      </c>
      <c r="J5" s="42">
        <v>33400</v>
      </c>
      <c r="K5" s="42">
        <v>34600</v>
      </c>
      <c r="L5" s="42">
        <v>36100</v>
      </c>
      <c r="M5" s="42">
        <v>35000</v>
      </c>
      <c r="N5" s="42">
        <v>33600</v>
      </c>
      <c r="O5" s="42">
        <v>34000</v>
      </c>
      <c r="P5" s="42">
        <v>34700</v>
      </c>
      <c r="Q5" s="42">
        <v>36400</v>
      </c>
      <c r="R5" s="42">
        <v>35600</v>
      </c>
      <c r="S5" s="42">
        <v>36500</v>
      </c>
      <c r="T5" s="42">
        <v>34100</v>
      </c>
      <c r="U5" s="42">
        <v>36500</v>
      </c>
      <c r="V5" s="42" t="s">
        <v>28</v>
      </c>
      <c r="W5" s="42" t="s">
        <v>28</v>
      </c>
      <c r="X5" s="78"/>
      <c r="Y5" s="78"/>
      <c r="Z5" s="78"/>
      <c r="AA5" s="78"/>
      <c r="AB5" s="78"/>
      <c r="AC5" s="78"/>
    </row>
    <row r="6" spans="1:29" ht="12" customHeight="1" x14ac:dyDescent="0.25">
      <c r="A6" s="29" t="s">
        <v>96</v>
      </c>
      <c r="B6" s="44">
        <v>2.4</v>
      </c>
      <c r="C6" s="44">
        <v>2</v>
      </c>
      <c r="D6" s="44">
        <v>2</v>
      </c>
      <c r="E6" s="44">
        <v>1.9</v>
      </c>
      <c r="F6" s="44">
        <v>2.4</v>
      </c>
      <c r="G6" s="44">
        <v>2.6</v>
      </c>
      <c r="H6" s="44">
        <v>2.5</v>
      </c>
      <c r="I6" s="44">
        <v>2.4</v>
      </c>
      <c r="J6" s="44">
        <v>2.2999999999999998</v>
      </c>
      <c r="K6" s="44">
        <v>2</v>
      </c>
      <c r="L6" s="44">
        <v>3.3</v>
      </c>
      <c r="M6" s="44">
        <v>3.2</v>
      </c>
      <c r="N6" s="44">
        <v>3</v>
      </c>
      <c r="O6" s="44">
        <v>3.8</v>
      </c>
      <c r="P6" s="44">
        <v>4.0999999999999996</v>
      </c>
      <c r="Q6" s="44">
        <v>3.8</v>
      </c>
      <c r="R6" s="44">
        <v>3.7</v>
      </c>
      <c r="S6" s="44">
        <v>3.6</v>
      </c>
      <c r="T6" s="44">
        <v>3.5</v>
      </c>
      <c r="U6" s="115">
        <v>3.5</v>
      </c>
      <c r="V6" s="115">
        <v>9.5</v>
      </c>
      <c r="W6" s="115">
        <v>6.8</v>
      </c>
    </row>
    <row r="7" spans="1:29" ht="12" customHeight="1" x14ac:dyDescent="0.25">
      <c r="A7" s="29" t="s">
        <v>97</v>
      </c>
      <c r="B7" s="44">
        <v>2.9</v>
      </c>
      <c r="C7" s="44">
        <v>2.2999999999999998</v>
      </c>
      <c r="D7" s="44">
        <v>2.1</v>
      </c>
      <c r="E7" s="44">
        <v>0.5</v>
      </c>
      <c r="F7" s="44">
        <v>0.2</v>
      </c>
      <c r="G7" s="44">
        <v>0.9</v>
      </c>
      <c r="H7" s="44">
        <v>1.7</v>
      </c>
      <c r="I7" s="44">
        <v>1.7</v>
      </c>
      <c r="J7" s="44">
        <v>4.3</v>
      </c>
      <c r="K7" s="44">
        <v>0.2</v>
      </c>
      <c r="L7" s="44">
        <v>1.9</v>
      </c>
      <c r="M7" s="44">
        <v>3.5</v>
      </c>
      <c r="N7" s="44">
        <v>2.2999999999999998</v>
      </c>
      <c r="O7" s="44">
        <v>1.2</v>
      </c>
      <c r="P7" s="44">
        <v>1.1000000000000001</v>
      </c>
      <c r="Q7" s="44">
        <v>0.1</v>
      </c>
      <c r="R7" s="44">
        <v>0.6</v>
      </c>
      <c r="S7" s="44">
        <v>1.7</v>
      </c>
      <c r="T7" s="44">
        <v>1.3</v>
      </c>
      <c r="U7" s="44">
        <v>0.7</v>
      </c>
      <c r="V7" s="44">
        <v>-0.4</v>
      </c>
      <c r="W7" s="44">
        <v>1.7</v>
      </c>
    </row>
    <row r="8" spans="1:29" ht="17.25" customHeight="1" x14ac:dyDescent="0.25">
      <c r="A8" s="49" t="s">
        <v>64</v>
      </c>
      <c r="B8" s="115"/>
      <c r="C8" s="115"/>
      <c r="D8" s="115"/>
      <c r="E8" s="115"/>
      <c r="F8" s="115"/>
      <c r="G8" s="115"/>
      <c r="H8" s="115"/>
      <c r="I8" s="115"/>
      <c r="J8" s="115"/>
      <c r="K8" s="115"/>
      <c r="L8" s="115"/>
      <c r="M8" s="115"/>
      <c r="N8" s="115"/>
      <c r="O8" s="115"/>
      <c r="P8" s="115"/>
      <c r="Q8" s="115"/>
      <c r="R8" s="115"/>
      <c r="S8" s="115"/>
      <c r="T8" s="115"/>
    </row>
    <row r="9" spans="1:29" ht="12" customHeight="1" x14ac:dyDescent="0.25">
      <c r="A9" s="29" t="s">
        <v>95</v>
      </c>
      <c r="B9" s="42">
        <v>22972.400000000001</v>
      </c>
      <c r="C9" s="42">
        <v>23581.4</v>
      </c>
      <c r="D9" s="42">
        <v>24242</v>
      </c>
      <c r="E9" s="42">
        <v>24259.9</v>
      </c>
      <c r="F9" s="42">
        <v>26122.799999999999</v>
      </c>
      <c r="G9" s="42">
        <v>26783.5</v>
      </c>
      <c r="H9" s="42">
        <v>28025.8</v>
      </c>
      <c r="I9" s="42">
        <v>30365.1</v>
      </c>
      <c r="J9" s="42">
        <v>30959.4</v>
      </c>
      <c r="K9" s="42">
        <v>28172.1</v>
      </c>
      <c r="L9" s="42">
        <v>29160.3</v>
      </c>
      <c r="M9" s="42">
        <v>30364.9</v>
      </c>
      <c r="N9" s="42">
        <v>30584</v>
      </c>
      <c r="O9" s="42">
        <v>30223.1</v>
      </c>
      <c r="P9" s="42">
        <v>30294.7</v>
      </c>
      <c r="Q9" s="42">
        <v>31243.7</v>
      </c>
      <c r="R9" s="42" t="s">
        <v>28</v>
      </c>
      <c r="S9" s="42" t="s">
        <v>28</v>
      </c>
      <c r="T9" s="42" t="s">
        <v>28</v>
      </c>
      <c r="U9" s="42" t="s">
        <v>28</v>
      </c>
      <c r="V9" s="42" t="s">
        <v>28</v>
      </c>
      <c r="W9" s="42" t="s">
        <v>28</v>
      </c>
    </row>
    <row r="10" spans="1:29" ht="12" customHeight="1" x14ac:dyDescent="0.25">
      <c r="A10" s="29" t="s">
        <v>96</v>
      </c>
      <c r="B10" s="44">
        <v>3</v>
      </c>
      <c r="C10" s="44">
        <v>2.2000000000000002</v>
      </c>
      <c r="D10" s="44">
        <v>1.7</v>
      </c>
      <c r="E10" s="44">
        <v>2.4</v>
      </c>
      <c r="F10" s="44">
        <v>3.5</v>
      </c>
      <c r="G10" s="44">
        <v>3.4</v>
      </c>
      <c r="H10" s="44">
        <v>1.9</v>
      </c>
      <c r="I10" s="44">
        <v>1.8</v>
      </c>
      <c r="J10" s="44">
        <v>2.4</v>
      </c>
      <c r="K10" s="44">
        <v>3.9</v>
      </c>
      <c r="L10" s="44">
        <v>6.7</v>
      </c>
      <c r="M10" s="44">
        <v>5.4</v>
      </c>
      <c r="N10" s="44">
        <v>3</v>
      </c>
      <c r="O10" s="44">
        <v>3.9</v>
      </c>
      <c r="P10" s="44">
        <v>3.1</v>
      </c>
      <c r="Q10" s="44">
        <v>3.6</v>
      </c>
      <c r="R10" s="44">
        <v>3.4</v>
      </c>
      <c r="S10" s="44">
        <v>2.6</v>
      </c>
      <c r="T10" s="44">
        <v>1.9</v>
      </c>
      <c r="U10" s="44">
        <v>1.4</v>
      </c>
      <c r="V10" s="44">
        <v>1.8</v>
      </c>
      <c r="W10" s="44">
        <v>2.2000000000000002</v>
      </c>
    </row>
    <row r="11" spans="1:29" ht="12" customHeight="1" x14ac:dyDescent="0.25">
      <c r="A11" s="29" t="s">
        <v>97</v>
      </c>
      <c r="B11" s="44">
        <v>4.9000000000000004</v>
      </c>
      <c r="C11" s="44">
        <v>2.7</v>
      </c>
      <c r="D11" s="44">
        <v>0.5</v>
      </c>
      <c r="E11" s="44">
        <v>1.2</v>
      </c>
      <c r="F11" s="44">
        <v>0.6</v>
      </c>
      <c r="G11" s="44">
        <v>2</v>
      </c>
      <c r="H11" s="44">
        <v>1.5</v>
      </c>
      <c r="I11" s="44">
        <v>3.6</v>
      </c>
      <c r="J11" s="44">
        <v>6.3</v>
      </c>
      <c r="K11" s="44">
        <v>-1.1000000000000001</v>
      </c>
      <c r="L11" s="44">
        <v>0.4</v>
      </c>
      <c r="M11" s="44">
        <v>2.2999999999999998</v>
      </c>
      <c r="N11" s="44">
        <v>2.2000000000000002</v>
      </c>
      <c r="O11" s="44">
        <v>-0.6</v>
      </c>
      <c r="P11" s="44">
        <v>-1</v>
      </c>
      <c r="Q11" s="44">
        <v>-1.7</v>
      </c>
      <c r="R11" s="44">
        <v>-0.3</v>
      </c>
      <c r="S11" s="44">
        <v>1.1000000000000001</v>
      </c>
      <c r="T11" s="44">
        <v>1.2</v>
      </c>
      <c r="U11" s="44">
        <v>1.3</v>
      </c>
      <c r="V11" s="44">
        <v>0.3</v>
      </c>
      <c r="W11" s="44">
        <v>1.3</v>
      </c>
    </row>
    <row r="12" spans="1:29" ht="17.25" customHeight="1" x14ac:dyDescent="0.25">
      <c r="A12" s="49" t="s">
        <v>65</v>
      </c>
      <c r="B12" s="44"/>
      <c r="C12" s="44"/>
      <c r="D12" s="44"/>
      <c r="E12" s="44"/>
      <c r="F12" s="44"/>
      <c r="G12" s="44"/>
      <c r="H12" s="44"/>
      <c r="I12" s="44"/>
      <c r="J12" s="44"/>
      <c r="K12" s="44"/>
      <c r="L12" s="44"/>
      <c r="M12" s="44"/>
      <c r="N12" s="44"/>
      <c r="O12" s="44"/>
      <c r="P12" s="44"/>
      <c r="Q12" s="44"/>
      <c r="R12" s="44"/>
      <c r="S12" s="44"/>
      <c r="T12" s="44"/>
    </row>
    <row r="13" spans="1:29" ht="12" customHeight="1" x14ac:dyDescent="0.25">
      <c r="A13" s="29" t="s">
        <v>95</v>
      </c>
      <c r="B13" s="42">
        <v>30100</v>
      </c>
      <c r="C13" s="42">
        <v>29700</v>
      </c>
      <c r="D13" s="42">
        <v>29400</v>
      </c>
      <c r="E13" s="42">
        <v>29800</v>
      </c>
      <c r="F13" s="42">
        <v>31400</v>
      </c>
      <c r="G13" s="42">
        <v>32700</v>
      </c>
      <c r="H13" s="42">
        <v>34100</v>
      </c>
      <c r="I13" s="42">
        <v>36300</v>
      </c>
      <c r="J13" s="42">
        <v>33200</v>
      </c>
      <c r="K13" s="42">
        <v>34200</v>
      </c>
      <c r="L13" s="42">
        <v>35200</v>
      </c>
      <c r="M13" s="42">
        <v>33600</v>
      </c>
      <c r="N13" s="42" t="s">
        <v>28</v>
      </c>
      <c r="O13" s="42" t="s">
        <v>28</v>
      </c>
      <c r="P13" s="42" t="s">
        <v>28</v>
      </c>
      <c r="Q13" s="42" t="s">
        <v>28</v>
      </c>
      <c r="R13" s="42" t="s">
        <v>28</v>
      </c>
      <c r="S13" s="42" t="s">
        <v>28</v>
      </c>
      <c r="T13" s="42" t="s">
        <v>28</v>
      </c>
      <c r="U13" s="42" t="s">
        <v>28</v>
      </c>
      <c r="V13" s="42" t="s">
        <v>28</v>
      </c>
      <c r="W13" s="42" t="s">
        <v>28</v>
      </c>
    </row>
    <row r="14" spans="1:29" ht="12" customHeight="1" x14ac:dyDescent="0.25">
      <c r="A14" s="29" t="s">
        <v>96</v>
      </c>
      <c r="B14" s="44" t="s">
        <v>28</v>
      </c>
      <c r="C14" s="44" t="s">
        <v>28</v>
      </c>
      <c r="D14" s="44" t="s">
        <v>28</v>
      </c>
      <c r="E14" s="44" t="s">
        <v>28</v>
      </c>
      <c r="F14" s="44" t="s">
        <v>28</v>
      </c>
      <c r="G14" s="44" t="s">
        <v>28</v>
      </c>
      <c r="H14" s="44" t="s">
        <v>28</v>
      </c>
      <c r="I14" s="44" t="s">
        <v>28</v>
      </c>
      <c r="J14" s="44" t="s">
        <v>28</v>
      </c>
      <c r="K14" s="44" t="s">
        <v>28</v>
      </c>
      <c r="L14" s="44">
        <v>7.8</v>
      </c>
      <c r="M14" s="44">
        <v>9.4</v>
      </c>
      <c r="N14" s="44">
        <v>9.8000000000000007</v>
      </c>
      <c r="O14" s="44">
        <v>10.1</v>
      </c>
      <c r="P14" s="44">
        <v>10.3</v>
      </c>
      <c r="Q14" s="44">
        <v>9.1</v>
      </c>
      <c r="R14" s="44">
        <v>7.3</v>
      </c>
      <c r="S14" s="44">
        <v>6.8</v>
      </c>
      <c r="T14" s="44">
        <v>5.8</v>
      </c>
      <c r="U14" s="115">
        <v>5.0999999999999996</v>
      </c>
      <c r="V14" s="42">
        <v>5.3</v>
      </c>
      <c r="W14" s="42" t="s">
        <v>28</v>
      </c>
    </row>
    <row r="15" spans="1:29" ht="12" customHeight="1" thickBot="1" x14ac:dyDescent="0.3">
      <c r="A15" s="30" t="s">
        <v>97</v>
      </c>
      <c r="B15" s="45">
        <v>2.1</v>
      </c>
      <c r="C15" s="45">
        <v>3.4</v>
      </c>
      <c r="D15" s="45">
        <v>3.2</v>
      </c>
      <c r="E15" s="45">
        <v>2.2000000000000002</v>
      </c>
      <c r="F15" s="45">
        <v>2.2000000000000002</v>
      </c>
      <c r="G15" s="45">
        <v>1.5</v>
      </c>
      <c r="H15" s="45">
        <v>2.4</v>
      </c>
      <c r="I15" s="45">
        <v>3.1</v>
      </c>
      <c r="J15" s="45">
        <v>6.4</v>
      </c>
      <c r="K15" s="45">
        <v>0.6</v>
      </c>
      <c r="L15" s="45">
        <v>1.4</v>
      </c>
      <c r="M15" s="45">
        <v>1.7</v>
      </c>
      <c r="N15" s="45">
        <v>4.8</v>
      </c>
      <c r="O15" s="45">
        <v>1.6</v>
      </c>
      <c r="P15" s="45">
        <v>1.4</v>
      </c>
      <c r="Q15" s="45">
        <v>1.5</v>
      </c>
      <c r="R15" s="45">
        <v>1.1000000000000001</v>
      </c>
      <c r="S15" s="45">
        <v>0.8</v>
      </c>
      <c r="T15" s="45">
        <v>0</v>
      </c>
      <c r="U15" s="45">
        <v>1</v>
      </c>
      <c r="V15" s="45">
        <v>2.1</v>
      </c>
      <c r="W15" s="45">
        <v>0</v>
      </c>
    </row>
    <row r="16" spans="1:29" ht="12" customHeight="1" x14ac:dyDescent="0.25">
      <c r="A16" s="103" t="s">
        <v>66</v>
      </c>
      <c r="E16" s="78"/>
      <c r="F16" s="78"/>
      <c r="G16" s="78"/>
      <c r="H16" s="78"/>
      <c r="I16" s="78"/>
      <c r="J16" s="78"/>
      <c r="K16" s="78"/>
      <c r="L16" s="78"/>
      <c r="M16" s="78"/>
    </row>
    <row r="17" spans="1:26" ht="12" customHeight="1" x14ac:dyDescent="0.25">
      <c r="A17" s="87" t="s">
        <v>129</v>
      </c>
      <c r="E17" s="72"/>
      <c r="F17" s="78"/>
      <c r="G17" s="78"/>
      <c r="H17" s="78"/>
      <c r="I17" s="78"/>
      <c r="J17" s="72"/>
      <c r="K17" s="78"/>
      <c r="L17" s="78"/>
      <c r="M17" s="72"/>
      <c r="X17" s="78"/>
      <c r="Y17" s="78"/>
      <c r="Z17" s="78"/>
    </row>
  </sheetData>
  <pageMargins left="0.70866141732283472" right="0.70866141732283472" top="0.74803149606299213" bottom="0.74803149606299213" header="0.31496062992125984" footer="0.31496062992125984"/>
  <pageSetup paperSize="9" orientation="landscape" r:id="rId1"/>
  <ignoredErrors>
    <ignoredError sqref="B3:R3"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74AD4-49E4-43D6-A4DB-254AB49BCA0D}">
  <dimension ref="A1:X47"/>
  <sheetViews>
    <sheetView showGridLines="0" workbookViewId="0">
      <selection activeCell="I53" sqref="I53"/>
    </sheetView>
  </sheetViews>
  <sheetFormatPr defaultColWidth="8.85546875" defaultRowHeight="12" x14ac:dyDescent="0.2"/>
  <cols>
    <col min="1" max="1" width="42.140625" style="26" customWidth="1"/>
    <col min="2" max="18" width="5.7109375" style="26" customWidth="1"/>
    <col min="19" max="16384" width="8.85546875" style="26"/>
  </cols>
  <sheetData>
    <row r="1" spans="1:24" x14ac:dyDescent="0.2">
      <c r="A1" s="26" t="s">
        <v>54</v>
      </c>
    </row>
    <row r="2" spans="1:24" ht="27" customHeight="1" thickBot="1" x14ac:dyDescent="0.25">
      <c r="A2" s="35" t="s">
        <v>141</v>
      </c>
      <c r="S2" s="94"/>
      <c r="T2" s="94"/>
      <c r="U2" s="94"/>
      <c r="V2" s="94"/>
      <c r="W2" s="94"/>
      <c r="X2" s="94"/>
    </row>
    <row r="3" spans="1:24" x14ac:dyDescent="0.2">
      <c r="A3" s="36"/>
      <c r="B3" s="37" t="s">
        <v>16</v>
      </c>
      <c r="C3" s="37" t="s">
        <v>17</v>
      </c>
      <c r="D3" s="37" t="s">
        <v>18</v>
      </c>
      <c r="E3" s="37" t="s">
        <v>19</v>
      </c>
      <c r="F3" s="37" t="s">
        <v>20</v>
      </c>
      <c r="G3" s="37" t="s">
        <v>21</v>
      </c>
      <c r="H3" s="37" t="s">
        <v>22</v>
      </c>
      <c r="I3" s="37" t="s">
        <v>23</v>
      </c>
      <c r="J3" s="37" t="s">
        <v>24</v>
      </c>
      <c r="K3" s="37" t="s">
        <v>25</v>
      </c>
      <c r="L3" s="37" t="s">
        <v>26</v>
      </c>
      <c r="M3" s="37" t="s">
        <v>29</v>
      </c>
      <c r="N3" s="37" t="s">
        <v>30</v>
      </c>
      <c r="O3" s="37" t="s">
        <v>36</v>
      </c>
      <c r="P3" s="37" t="s">
        <v>128</v>
      </c>
      <c r="Q3" s="37" t="s">
        <v>31</v>
      </c>
      <c r="R3" s="37" t="s">
        <v>130</v>
      </c>
    </row>
    <row r="4" spans="1:24" ht="17.25" customHeight="1" x14ac:dyDescent="0.2">
      <c r="A4" s="49" t="s">
        <v>3</v>
      </c>
      <c r="B4" s="32"/>
      <c r="C4" s="32"/>
      <c r="D4" s="32"/>
      <c r="E4" s="32"/>
      <c r="F4" s="32"/>
      <c r="G4" s="32"/>
      <c r="H4" s="32"/>
      <c r="I4" s="32"/>
      <c r="J4" s="32"/>
      <c r="K4" s="32"/>
      <c r="L4" s="32"/>
      <c r="M4" s="32"/>
      <c r="N4" s="116"/>
      <c r="O4" s="116"/>
      <c r="P4" s="116"/>
      <c r="Q4" s="116"/>
      <c r="R4" s="116"/>
    </row>
    <row r="5" spans="1:24" x14ac:dyDescent="0.2">
      <c r="A5" s="49" t="s">
        <v>27</v>
      </c>
      <c r="B5" s="119">
        <v>83.6</v>
      </c>
      <c r="C5" s="119">
        <v>85.1</v>
      </c>
      <c r="D5" s="119">
        <v>86.6</v>
      </c>
      <c r="E5" s="119">
        <v>90.2</v>
      </c>
      <c r="F5" s="119">
        <v>90.5</v>
      </c>
      <c r="G5" s="119">
        <v>92.1</v>
      </c>
      <c r="H5" s="119">
        <v>95.5</v>
      </c>
      <c r="I5" s="119">
        <v>97.7</v>
      </c>
      <c r="J5" s="119">
        <v>98.8</v>
      </c>
      <c r="K5" s="119">
        <v>99.9</v>
      </c>
      <c r="L5" s="119">
        <v>100</v>
      </c>
      <c r="M5" s="119">
        <v>100.6</v>
      </c>
      <c r="N5" s="119">
        <v>102.3</v>
      </c>
      <c r="O5" s="119">
        <v>103.6</v>
      </c>
      <c r="P5" s="119">
        <v>104.4</v>
      </c>
      <c r="Q5" s="119">
        <v>103.9</v>
      </c>
      <c r="R5" s="119">
        <v>105.7</v>
      </c>
    </row>
    <row r="6" spans="1:24" x14ac:dyDescent="0.2">
      <c r="A6" s="29" t="s">
        <v>98</v>
      </c>
      <c r="B6" s="116">
        <v>80</v>
      </c>
      <c r="C6" s="116">
        <v>81.400000000000006</v>
      </c>
      <c r="D6" s="116">
        <v>83.2</v>
      </c>
      <c r="E6" s="116">
        <v>88.5</v>
      </c>
      <c r="F6" s="116">
        <v>90.8</v>
      </c>
      <c r="G6" s="116">
        <v>88.4</v>
      </c>
      <c r="H6" s="116">
        <v>91.1</v>
      </c>
      <c r="I6" s="116">
        <v>95.1</v>
      </c>
      <c r="J6" s="116">
        <v>99</v>
      </c>
      <c r="K6" s="116">
        <v>99.8</v>
      </c>
      <c r="L6" s="116">
        <v>100</v>
      </c>
      <c r="M6" s="116">
        <v>98.9</v>
      </c>
      <c r="N6" s="116">
        <v>99.5</v>
      </c>
      <c r="O6" s="116">
        <v>101.1</v>
      </c>
      <c r="P6" s="116">
        <v>102.9</v>
      </c>
      <c r="Q6" s="116">
        <v>103.6</v>
      </c>
      <c r="R6" s="116">
        <v>104.8</v>
      </c>
    </row>
    <row r="7" spans="1:24" x14ac:dyDescent="0.2">
      <c r="A7" s="29" t="s">
        <v>99</v>
      </c>
      <c r="B7" s="116">
        <v>70.599999999999994</v>
      </c>
      <c r="C7" s="116">
        <v>71.599999999999994</v>
      </c>
      <c r="D7" s="116">
        <v>72.599999999999994</v>
      </c>
      <c r="E7" s="116">
        <v>76.7</v>
      </c>
      <c r="F7" s="116">
        <v>83</v>
      </c>
      <c r="G7" s="116">
        <v>86.6</v>
      </c>
      <c r="H7" s="116">
        <v>87.3</v>
      </c>
      <c r="I7" s="116">
        <v>93.1</v>
      </c>
      <c r="J7" s="116">
        <v>95.2</v>
      </c>
      <c r="K7" s="116">
        <v>98.9</v>
      </c>
      <c r="L7" s="116">
        <v>100</v>
      </c>
      <c r="M7" s="116">
        <v>100.9</v>
      </c>
      <c r="N7" s="116">
        <v>103.5</v>
      </c>
      <c r="O7" s="116">
        <v>109.2</v>
      </c>
      <c r="P7" s="116">
        <v>112.3</v>
      </c>
      <c r="Q7" s="116">
        <v>115</v>
      </c>
      <c r="R7" s="116">
        <v>118.8</v>
      </c>
    </row>
    <row r="8" spans="1:24" x14ac:dyDescent="0.2">
      <c r="A8" s="29" t="s">
        <v>100</v>
      </c>
      <c r="B8" s="116">
        <v>95.6</v>
      </c>
      <c r="C8" s="116">
        <v>95.9</v>
      </c>
      <c r="D8" s="116">
        <v>94.6</v>
      </c>
      <c r="E8" s="116">
        <v>95.4</v>
      </c>
      <c r="F8" s="116">
        <v>92.3</v>
      </c>
      <c r="G8" s="116">
        <v>94.6</v>
      </c>
      <c r="H8" s="116">
        <v>91.8</v>
      </c>
      <c r="I8" s="116">
        <v>94.3</v>
      </c>
      <c r="J8" s="116">
        <v>96</v>
      </c>
      <c r="K8" s="116">
        <v>98</v>
      </c>
      <c r="L8" s="116">
        <v>100</v>
      </c>
      <c r="M8" s="116">
        <v>100.3</v>
      </c>
      <c r="N8" s="116">
        <v>99.8</v>
      </c>
      <c r="O8" s="116">
        <v>99.1</v>
      </c>
      <c r="P8" s="116">
        <v>98.4</v>
      </c>
      <c r="Q8" s="116">
        <v>96.2</v>
      </c>
      <c r="R8" s="116">
        <v>96.6</v>
      </c>
    </row>
    <row r="9" spans="1:24" x14ac:dyDescent="0.2">
      <c r="A9" s="29" t="s">
        <v>101</v>
      </c>
      <c r="B9" s="116">
        <v>73.8</v>
      </c>
      <c r="C9" s="116">
        <v>77.5</v>
      </c>
      <c r="D9" s="116">
        <v>80.599999999999994</v>
      </c>
      <c r="E9" s="116">
        <v>88.2</v>
      </c>
      <c r="F9" s="116">
        <v>86.7</v>
      </c>
      <c r="G9" s="116">
        <v>91.4</v>
      </c>
      <c r="H9" s="116">
        <v>97</v>
      </c>
      <c r="I9" s="116">
        <v>98.5</v>
      </c>
      <c r="J9" s="116">
        <v>98.6</v>
      </c>
      <c r="K9" s="116">
        <v>99.9</v>
      </c>
      <c r="L9" s="116">
        <v>100</v>
      </c>
      <c r="M9" s="116">
        <v>99.8</v>
      </c>
      <c r="N9" s="116">
        <v>100.6</v>
      </c>
      <c r="O9" s="116">
        <v>101.9</v>
      </c>
      <c r="P9" s="116">
        <v>103.4</v>
      </c>
      <c r="Q9" s="116">
        <v>102.7</v>
      </c>
      <c r="R9" s="116">
        <v>105.6</v>
      </c>
    </row>
    <row r="10" spans="1:24" ht="17.25" customHeight="1" x14ac:dyDescent="0.2">
      <c r="A10" s="29" t="s">
        <v>102</v>
      </c>
      <c r="B10" s="116">
        <v>89.4</v>
      </c>
      <c r="C10" s="116">
        <v>90.3</v>
      </c>
      <c r="D10" s="116">
        <v>92</v>
      </c>
      <c r="E10" s="116">
        <v>93.6</v>
      </c>
      <c r="F10" s="116">
        <v>95.2</v>
      </c>
      <c r="G10" s="116">
        <v>96.8</v>
      </c>
      <c r="H10" s="116">
        <v>98.5</v>
      </c>
      <c r="I10" s="116">
        <v>99.7</v>
      </c>
      <c r="J10" s="116">
        <v>101.9</v>
      </c>
      <c r="K10" s="116">
        <v>101.9</v>
      </c>
      <c r="L10" s="116">
        <v>100</v>
      </c>
      <c r="M10" s="116">
        <v>101.4</v>
      </c>
      <c r="N10" s="116">
        <v>100.6</v>
      </c>
      <c r="O10" s="116">
        <v>99.7</v>
      </c>
      <c r="P10" s="116">
        <v>99.5</v>
      </c>
      <c r="Q10" s="116">
        <v>98.6</v>
      </c>
      <c r="R10" s="116">
        <v>96</v>
      </c>
    </row>
    <row r="11" spans="1:24" x14ac:dyDescent="0.2">
      <c r="A11" s="29" t="s">
        <v>103</v>
      </c>
      <c r="B11" s="116">
        <v>83.9</v>
      </c>
      <c r="C11" s="116">
        <v>84.5</v>
      </c>
      <c r="D11" s="116">
        <v>79.2</v>
      </c>
      <c r="E11" s="116">
        <v>81.7</v>
      </c>
      <c r="F11" s="116">
        <v>83.5</v>
      </c>
      <c r="G11" s="116">
        <v>85.2</v>
      </c>
      <c r="H11" s="116">
        <v>88.7</v>
      </c>
      <c r="I11" s="116">
        <v>90.4</v>
      </c>
      <c r="J11" s="116">
        <v>94.9</v>
      </c>
      <c r="K11" s="116">
        <v>98.4</v>
      </c>
      <c r="L11" s="116">
        <v>100</v>
      </c>
      <c r="M11" s="116">
        <v>106.3</v>
      </c>
      <c r="N11" s="116">
        <v>121.2</v>
      </c>
      <c r="O11" s="116">
        <v>121.7</v>
      </c>
      <c r="P11" s="116">
        <v>121.9</v>
      </c>
      <c r="Q11" s="116">
        <v>123</v>
      </c>
      <c r="R11" s="116">
        <v>122.2</v>
      </c>
    </row>
    <row r="12" spans="1:24" x14ac:dyDescent="0.2">
      <c r="A12" s="29" t="s">
        <v>38</v>
      </c>
      <c r="B12" s="116">
        <v>89</v>
      </c>
      <c r="C12" s="116">
        <v>89.7</v>
      </c>
      <c r="D12" s="116">
        <v>90.9</v>
      </c>
      <c r="E12" s="116">
        <v>93</v>
      </c>
      <c r="F12" s="116">
        <v>90.1</v>
      </c>
      <c r="G12" s="116">
        <v>93.7</v>
      </c>
      <c r="H12" s="116">
        <v>98.2</v>
      </c>
      <c r="I12" s="116">
        <v>102.1</v>
      </c>
      <c r="J12" s="116">
        <v>102.8</v>
      </c>
      <c r="K12" s="116">
        <v>101</v>
      </c>
      <c r="L12" s="116">
        <v>100</v>
      </c>
      <c r="M12" s="116">
        <v>100.9</v>
      </c>
      <c r="N12" s="116">
        <v>103.9</v>
      </c>
      <c r="O12" s="116">
        <v>104.7</v>
      </c>
      <c r="P12" s="116">
        <v>104.4</v>
      </c>
      <c r="Q12" s="116">
        <v>102.4</v>
      </c>
      <c r="R12" s="116">
        <v>109.3</v>
      </c>
    </row>
    <row r="13" spans="1:24" x14ac:dyDescent="0.2">
      <c r="A13" s="29" t="s">
        <v>104</v>
      </c>
      <c r="B13" s="116">
        <v>134.4</v>
      </c>
      <c r="C13" s="116">
        <v>126.6</v>
      </c>
      <c r="D13" s="116">
        <v>134.69999999999999</v>
      </c>
      <c r="E13" s="116">
        <v>133.69999999999999</v>
      </c>
      <c r="F13" s="116">
        <v>126.8</v>
      </c>
      <c r="G13" s="116">
        <v>124.2</v>
      </c>
      <c r="H13" s="116">
        <v>122.2</v>
      </c>
      <c r="I13" s="116">
        <v>114.2</v>
      </c>
      <c r="J13" s="116">
        <v>106.6</v>
      </c>
      <c r="K13" s="116">
        <v>106.6</v>
      </c>
      <c r="L13" s="116">
        <v>100</v>
      </c>
      <c r="M13" s="116">
        <v>101.1</v>
      </c>
      <c r="N13" s="116">
        <v>99.6</v>
      </c>
      <c r="O13" s="116">
        <v>98.8</v>
      </c>
      <c r="P13" s="116">
        <v>100.5</v>
      </c>
      <c r="Q13" s="116">
        <v>102</v>
      </c>
      <c r="R13" s="116">
        <v>105.6</v>
      </c>
    </row>
    <row r="14" spans="1:24" x14ac:dyDescent="0.2">
      <c r="A14" s="29" t="s">
        <v>105</v>
      </c>
      <c r="B14" s="116">
        <v>94.8</v>
      </c>
      <c r="C14" s="116">
        <v>95</v>
      </c>
      <c r="D14" s="116">
        <v>95.8</v>
      </c>
      <c r="E14" s="116">
        <v>96.3</v>
      </c>
      <c r="F14" s="116">
        <v>97.7</v>
      </c>
      <c r="G14" s="116">
        <v>98</v>
      </c>
      <c r="H14" s="116">
        <v>98.8</v>
      </c>
      <c r="I14" s="116">
        <v>99.2</v>
      </c>
      <c r="J14" s="116">
        <v>99.2</v>
      </c>
      <c r="K14" s="116">
        <v>99.3</v>
      </c>
      <c r="L14" s="116">
        <v>100</v>
      </c>
      <c r="M14" s="116">
        <v>99.4</v>
      </c>
      <c r="N14" s="116">
        <v>100.2</v>
      </c>
      <c r="O14" s="116">
        <v>103.6</v>
      </c>
      <c r="P14" s="116">
        <v>102.9</v>
      </c>
      <c r="Q14" s="116">
        <v>101.6</v>
      </c>
      <c r="R14" s="116">
        <v>101.1</v>
      </c>
    </row>
    <row r="15" spans="1:24" ht="17.25" customHeight="1" x14ac:dyDescent="0.2">
      <c r="A15" s="29" t="s">
        <v>106</v>
      </c>
      <c r="B15" s="116">
        <v>51.3</v>
      </c>
      <c r="C15" s="116">
        <v>52.6</v>
      </c>
      <c r="D15" s="116">
        <v>56.3</v>
      </c>
      <c r="E15" s="116">
        <v>64.099999999999994</v>
      </c>
      <c r="F15" s="116">
        <v>66.3</v>
      </c>
      <c r="G15" s="116">
        <v>71</v>
      </c>
      <c r="H15" s="116">
        <v>82.2</v>
      </c>
      <c r="I15" s="116">
        <v>80.599999999999994</v>
      </c>
      <c r="J15" s="116">
        <v>87.3</v>
      </c>
      <c r="K15" s="116">
        <v>94.2</v>
      </c>
      <c r="L15" s="116">
        <v>100</v>
      </c>
      <c r="M15" s="116">
        <v>101.4</v>
      </c>
      <c r="N15" s="116">
        <v>100.7</v>
      </c>
      <c r="O15" s="116">
        <v>98.7</v>
      </c>
      <c r="P15" s="116">
        <v>97.7</v>
      </c>
      <c r="Q15" s="116">
        <v>99.9</v>
      </c>
      <c r="R15" s="116">
        <v>86.8</v>
      </c>
    </row>
    <row r="16" spans="1:24" x14ac:dyDescent="0.2">
      <c r="A16" s="29" t="s">
        <v>107</v>
      </c>
      <c r="B16" s="116">
        <v>76.8</v>
      </c>
      <c r="C16" s="116">
        <v>79.400000000000006</v>
      </c>
      <c r="D16" s="116">
        <v>81.8</v>
      </c>
      <c r="E16" s="116">
        <v>85</v>
      </c>
      <c r="F16" s="116">
        <v>87.7</v>
      </c>
      <c r="G16" s="116">
        <v>88.6</v>
      </c>
      <c r="H16" s="116">
        <v>93.9</v>
      </c>
      <c r="I16" s="116">
        <v>96.5</v>
      </c>
      <c r="J16" s="116">
        <v>97.9</v>
      </c>
      <c r="K16" s="116">
        <v>100.6</v>
      </c>
      <c r="L16" s="116">
        <v>100</v>
      </c>
      <c r="M16" s="116">
        <v>103</v>
      </c>
      <c r="N16" s="116">
        <v>104.8</v>
      </c>
      <c r="O16" s="116">
        <v>104.4</v>
      </c>
      <c r="P16" s="116">
        <v>104.7</v>
      </c>
      <c r="Q16" s="116">
        <v>103.8</v>
      </c>
      <c r="R16" s="116">
        <v>105.6</v>
      </c>
    </row>
    <row r="17" spans="1:18" x14ac:dyDescent="0.2">
      <c r="A17" s="29" t="s">
        <v>108</v>
      </c>
      <c r="B17" s="116">
        <v>79</v>
      </c>
      <c r="C17" s="116">
        <v>81.900000000000006</v>
      </c>
      <c r="D17" s="116">
        <v>82.6</v>
      </c>
      <c r="E17" s="116">
        <v>85</v>
      </c>
      <c r="F17" s="116">
        <v>86.4</v>
      </c>
      <c r="G17" s="116">
        <v>88</v>
      </c>
      <c r="H17" s="116">
        <v>91.1</v>
      </c>
      <c r="I17" s="116">
        <v>94.9</v>
      </c>
      <c r="J17" s="116">
        <v>94.9</v>
      </c>
      <c r="K17" s="116">
        <v>98</v>
      </c>
      <c r="L17" s="116">
        <v>100</v>
      </c>
      <c r="M17" s="116">
        <v>100.2</v>
      </c>
      <c r="N17" s="116">
        <v>100.9</v>
      </c>
      <c r="O17" s="116">
        <v>101.6</v>
      </c>
      <c r="P17" s="116">
        <v>102.9</v>
      </c>
      <c r="Q17" s="116">
        <v>103.5</v>
      </c>
      <c r="R17" s="116">
        <v>104</v>
      </c>
    </row>
    <row r="18" spans="1:18" ht="17.25" customHeight="1" x14ac:dyDescent="0.2">
      <c r="A18" s="49" t="s">
        <v>64</v>
      </c>
    </row>
    <row r="19" spans="1:18" x14ac:dyDescent="0.2">
      <c r="A19" s="49" t="s">
        <v>27</v>
      </c>
      <c r="B19" s="119">
        <v>89.2</v>
      </c>
      <c r="C19" s="119">
        <v>90.5</v>
      </c>
      <c r="D19" s="119">
        <v>93.8</v>
      </c>
      <c r="E19" s="119">
        <v>99.7</v>
      </c>
      <c r="F19" s="119">
        <v>98.6</v>
      </c>
      <c r="G19" s="119">
        <v>99</v>
      </c>
      <c r="H19" s="119">
        <v>101.2</v>
      </c>
      <c r="I19" s="119">
        <v>103.4</v>
      </c>
      <c r="J19" s="119">
        <v>102.8</v>
      </c>
      <c r="K19" s="119">
        <v>101.7</v>
      </c>
      <c r="L19" s="119">
        <v>100</v>
      </c>
      <c r="M19" s="119">
        <v>99.7</v>
      </c>
      <c r="N19" s="119">
        <v>100.8</v>
      </c>
      <c r="O19" s="119">
        <v>102</v>
      </c>
      <c r="P19" s="119">
        <v>103.4</v>
      </c>
      <c r="Q19" s="119">
        <v>103.7</v>
      </c>
      <c r="R19" s="119">
        <v>106.4</v>
      </c>
    </row>
    <row r="20" spans="1:18" x14ac:dyDescent="0.2">
      <c r="A20" s="29" t="s">
        <v>98</v>
      </c>
      <c r="B20" s="116">
        <v>83.4</v>
      </c>
      <c r="C20" s="116">
        <v>85.6</v>
      </c>
      <c r="D20" s="116">
        <v>89.2</v>
      </c>
      <c r="E20" s="116">
        <v>95.3</v>
      </c>
      <c r="F20" s="116">
        <v>96.1</v>
      </c>
      <c r="G20" s="116">
        <v>95.8</v>
      </c>
      <c r="H20" s="116">
        <v>97.9</v>
      </c>
      <c r="I20" s="116">
        <v>99.6</v>
      </c>
      <c r="J20" s="116">
        <v>100.1</v>
      </c>
      <c r="K20" s="116">
        <v>100.1</v>
      </c>
      <c r="L20" s="116">
        <v>100</v>
      </c>
      <c r="M20" s="116">
        <v>101.3</v>
      </c>
      <c r="N20" s="116">
        <v>101.6</v>
      </c>
      <c r="O20" s="116">
        <v>102</v>
      </c>
      <c r="P20" s="116">
        <v>103.4</v>
      </c>
      <c r="Q20" s="116">
        <v>105.1</v>
      </c>
      <c r="R20" s="116">
        <v>105.4</v>
      </c>
    </row>
    <row r="21" spans="1:18" x14ac:dyDescent="0.2">
      <c r="A21" s="29" t="s">
        <v>99</v>
      </c>
      <c r="B21" s="116">
        <v>77.8</v>
      </c>
      <c r="C21" s="116">
        <v>80.900000000000006</v>
      </c>
      <c r="D21" s="116">
        <v>82.1</v>
      </c>
      <c r="E21" s="116">
        <v>86.1</v>
      </c>
      <c r="F21" s="116">
        <v>91</v>
      </c>
      <c r="G21" s="116">
        <v>93.8</v>
      </c>
      <c r="H21" s="116">
        <v>94.5</v>
      </c>
      <c r="I21" s="116">
        <v>96.1</v>
      </c>
      <c r="J21" s="116">
        <v>97</v>
      </c>
      <c r="K21" s="116">
        <v>98.2</v>
      </c>
      <c r="L21" s="116">
        <v>100</v>
      </c>
      <c r="M21" s="116">
        <v>101.4</v>
      </c>
      <c r="N21" s="116">
        <v>103.3</v>
      </c>
      <c r="O21" s="116">
        <v>104.8</v>
      </c>
      <c r="P21" s="116">
        <v>106</v>
      </c>
      <c r="Q21" s="116">
        <v>106.9</v>
      </c>
      <c r="R21" s="116">
        <v>108.4</v>
      </c>
    </row>
    <row r="22" spans="1:18" x14ac:dyDescent="0.2">
      <c r="A22" s="29" t="s">
        <v>100</v>
      </c>
      <c r="B22" s="116">
        <v>99.3</v>
      </c>
      <c r="C22" s="116">
        <v>97.8</v>
      </c>
      <c r="D22" s="116">
        <v>98.6</v>
      </c>
      <c r="E22" s="116">
        <v>104.3</v>
      </c>
      <c r="F22" s="116">
        <v>104.2</v>
      </c>
      <c r="G22" s="116">
        <v>102.9</v>
      </c>
      <c r="H22" s="116">
        <v>102.9</v>
      </c>
      <c r="I22" s="116">
        <v>102.2</v>
      </c>
      <c r="J22" s="116">
        <v>103.6</v>
      </c>
      <c r="K22" s="116">
        <v>102.1</v>
      </c>
      <c r="L22" s="116">
        <v>100</v>
      </c>
      <c r="M22" s="116">
        <v>100.6</v>
      </c>
      <c r="N22" s="116">
        <v>100.6</v>
      </c>
      <c r="O22" s="116">
        <v>101</v>
      </c>
      <c r="P22" s="116">
        <v>102.8</v>
      </c>
      <c r="Q22" s="116">
        <v>106.5</v>
      </c>
      <c r="R22" s="116">
        <v>107.4</v>
      </c>
    </row>
    <row r="23" spans="1:18" x14ac:dyDescent="0.2">
      <c r="A23" s="29" t="s">
        <v>101</v>
      </c>
      <c r="B23" s="116">
        <v>90.9</v>
      </c>
      <c r="C23" s="116">
        <v>92.9</v>
      </c>
      <c r="D23" s="116">
        <v>104</v>
      </c>
      <c r="E23" s="116">
        <v>118.9</v>
      </c>
      <c r="F23" s="116">
        <v>108.9</v>
      </c>
      <c r="G23" s="116">
        <v>106.5</v>
      </c>
      <c r="H23" s="116">
        <v>111.6</v>
      </c>
      <c r="I23" s="116">
        <v>118.5</v>
      </c>
      <c r="J23" s="116">
        <v>115</v>
      </c>
      <c r="K23" s="116">
        <v>107</v>
      </c>
      <c r="L23" s="116">
        <v>100</v>
      </c>
      <c r="M23" s="116">
        <v>95.9</v>
      </c>
      <c r="N23" s="116">
        <v>98.7</v>
      </c>
      <c r="O23" s="116">
        <v>102.3</v>
      </c>
      <c r="P23" s="116">
        <v>104.3</v>
      </c>
      <c r="Q23" s="116">
        <v>100</v>
      </c>
      <c r="R23" s="116">
        <v>104.9</v>
      </c>
    </row>
    <row r="24" spans="1:18" ht="17.25" customHeight="1" x14ac:dyDescent="0.2">
      <c r="A24" s="29" t="s">
        <v>102</v>
      </c>
      <c r="B24" s="116">
        <v>105.6</v>
      </c>
      <c r="C24" s="116">
        <v>104.2</v>
      </c>
      <c r="D24" s="116">
        <v>101.9</v>
      </c>
      <c r="E24" s="116">
        <v>100.3</v>
      </c>
      <c r="F24" s="116">
        <v>101.6</v>
      </c>
      <c r="G24" s="116">
        <v>102.3</v>
      </c>
      <c r="H24" s="116">
        <v>103.2</v>
      </c>
      <c r="I24" s="116">
        <v>102.1</v>
      </c>
      <c r="J24" s="116">
        <v>100.7</v>
      </c>
      <c r="K24" s="116">
        <v>102</v>
      </c>
      <c r="L24" s="116">
        <v>100</v>
      </c>
      <c r="M24" s="116">
        <v>99.3</v>
      </c>
      <c r="N24" s="116">
        <v>98.6</v>
      </c>
      <c r="O24" s="116">
        <v>97.8</v>
      </c>
      <c r="P24" s="116">
        <v>95.2</v>
      </c>
      <c r="Q24" s="116">
        <v>95.3</v>
      </c>
      <c r="R24" s="116">
        <v>97.2</v>
      </c>
    </row>
    <row r="25" spans="1:18" x14ac:dyDescent="0.2">
      <c r="A25" s="29" t="s">
        <v>103</v>
      </c>
      <c r="B25" s="116">
        <v>95.3</v>
      </c>
      <c r="C25" s="116">
        <v>95.5</v>
      </c>
      <c r="D25" s="116">
        <v>96.3</v>
      </c>
      <c r="E25" s="116">
        <v>97.5</v>
      </c>
      <c r="F25" s="116">
        <v>97.9</v>
      </c>
      <c r="G25" s="116">
        <v>98.2</v>
      </c>
      <c r="H25" s="116">
        <v>99.6</v>
      </c>
      <c r="I25" s="116">
        <v>99.9</v>
      </c>
      <c r="J25" s="116">
        <v>99.7</v>
      </c>
      <c r="K25" s="116">
        <v>99.7</v>
      </c>
      <c r="L25" s="116">
        <v>100</v>
      </c>
      <c r="M25" s="116">
        <v>100.2</v>
      </c>
      <c r="N25" s="116">
        <v>101.3</v>
      </c>
      <c r="O25" s="116">
        <v>101.9</v>
      </c>
      <c r="P25" s="116">
        <v>102.8</v>
      </c>
      <c r="Q25" s="116">
        <v>102.3</v>
      </c>
      <c r="R25" s="116">
        <v>104.1</v>
      </c>
    </row>
    <row r="26" spans="1:18" x14ac:dyDescent="0.2">
      <c r="A26" s="29" t="s">
        <v>38</v>
      </c>
      <c r="B26" s="116">
        <v>86.8</v>
      </c>
      <c r="C26" s="116">
        <v>89.6</v>
      </c>
      <c r="D26" s="116">
        <v>89.9</v>
      </c>
      <c r="E26" s="116">
        <v>92.9</v>
      </c>
      <c r="F26" s="116">
        <v>89.5</v>
      </c>
      <c r="G26" s="116">
        <v>94</v>
      </c>
      <c r="H26" s="116">
        <v>98.6</v>
      </c>
      <c r="I26" s="116">
        <v>101.3</v>
      </c>
      <c r="J26" s="116">
        <v>100.8</v>
      </c>
      <c r="K26" s="116">
        <v>102.1</v>
      </c>
      <c r="L26" s="116">
        <v>100</v>
      </c>
      <c r="M26" s="116">
        <v>99.2</v>
      </c>
      <c r="N26" s="116">
        <v>101.7</v>
      </c>
      <c r="O26" s="116">
        <v>104.3</v>
      </c>
      <c r="P26" s="116">
        <v>106.8</v>
      </c>
      <c r="Q26" s="116">
        <v>107.2</v>
      </c>
      <c r="R26" s="116">
        <v>113.2</v>
      </c>
    </row>
    <row r="27" spans="1:18" x14ac:dyDescent="0.2">
      <c r="A27" s="29" t="s">
        <v>104</v>
      </c>
      <c r="B27" s="116">
        <v>108.3</v>
      </c>
      <c r="C27" s="116">
        <v>110</v>
      </c>
      <c r="D27" s="116">
        <v>109.4</v>
      </c>
      <c r="E27" s="116">
        <v>109.5</v>
      </c>
      <c r="F27" s="116">
        <v>109.2</v>
      </c>
      <c r="G27" s="116">
        <v>107.8</v>
      </c>
      <c r="H27" s="116">
        <v>103.8</v>
      </c>
      <c r="I27" s="116">
        <v>102</v>
      </c>
      <c r="J27" s="116">
        <v>99</v>
      </c>
      <c r="K27" s="116">
        <v>98.4</v>
      </c>
      <c r="L27" s="116">
        <v>100</v>
      </c>
      <c r="M27" s="116">
        <v>99.8</v>
      </c>
      <c r="N27" s="116">
        <v>100.1</v>
      </c>
      <c r="O27" s="116">
        <v>99.9</v>
      </c>
      <c r="P27" s="116">
        <v>98.8</v>
      </c>
      <c r="Q27" s="116">
        <v>94.5</v>
      </c>
      <c r="R27" s="116">
        <v>96.3</v>
      </c>
    </row>
    <row r="28" spans="1:18" x14ac:dyDescent="0.2">
      <c r="A28" s="29" t="s">
        <v>105</v>
      </c>
      <c r="B28" s="116">
        <v>100.3</v>
      </c>
      <c r="C28" s="116">
        <v>97.9</v>
      </c>
      <c r="D28" s="116">
        <v>98</v>
      </c>
      <c r="E28" s="116">
        <v>101.5</v>
      </c>
      <c r="F28" s="116">
        <v>99.8</v>
      </c>
      <c r="G28" s="116">
        <v>98.8</v>
      </c>
      <c r="H28" s="116">
        <v>100.7</v>
      </c>
      <c r="I28" s="116">
        <v>100.3</v>
      </c>
      <c r="J28" s="116">
        <v>100.1</v>
      </c>
      <c r="K28" s="116">
        <v>100</v>
      </c>
      <c r="L28" s="116">
        <v>100</v>
      </c>
      <c r="M28" s="116">
        <v>101.2</v>
      </c>
      <c r="N28" s="116">
        <v>101.8</v>
      </c>
      <c r="O28" s="116">
        <v>101</v>
      </c>
      <c r="P28" s="116">
        <v>102.6</v>
      </c>
      <c r="Q28" s="116">
        <v>103.1</v>
      </c>
      <c r="R28" s="116">
        <v>105.7</v>
      </c>
    </row>
    <row r="29" spans="1:18" ht="17.25" customHeight="1" x14ac:dyDescent="0.2">
      <c r="A29" s="29" t="s">
        <v>106</v>
      </c>
      <c r="B29" s="116">
        <v>85</v>
      </c>
      <c r="C29" s="116">
        <v>89.8</v>
      </c>
      <c r="D29" s="116">
        <v>94.7</v>
      </c>
      <c r="E29" s="116">
        <v>96.6</v>
      </c>
      <c r="F29" s="116">
        <v>98.8</v>
      </c>
      <c r="G29" s="116">
        <v>99.1</v>
      </c>
      <c r="H29" s="116">
        <v>100</v>
      </c>
      <c r="I29" s="116">
        <v>100</v>
      </c>
      <c r="J29" s="116">
        <v>100</v>
      </c>
      <c r="K29" s="116">
        <v>100</v>
      </c>
      <c r="L29" s="116">
        <v>100</v>
      </c>
      <c r="M29" s="116">
        <v>100</v>
      </c>
      <c r="N29" s="116">
        <v>100.5</v>
      </c>
      <c r="O29" s="116">
        <v>100.9</v>
      </c>
      <c r="P29" s="116">
        <v>100.8</v>
      </c>
      <c r="Q29" s="116">
        <v>100.8</v>
      </c>
      <c r="R29" s="116">
        <v>99.9</v>
      </c>
    </row>
    <row r="30" spans="1:18" x14ac:dyDescent="0.2">
      <c r="A30" s="29" t="s">
        <v>107</v>
      </c>
      <c r="B30" s="116">
        <v>78.2</v>
      </c>
      <c r="C30" s="116">
        <v>80.099999999999994</v>
      </c>
      <c r="D30" s="116">
        <v>82.6</v>
      </c>
      <c r="E30" s="116">
        <v>87.8</v>
      </c>
      <c r="F30" s="116">
        <v>91.8</v>
      </c>
      <c r="G30" s="116">
        <v>92.3</v>
      </c>
      <c r="H30" s="116">
        <v>92.6</v>
      </c>
      <c r="I30" s="116">
        <v>95.9</v>
      </c>
      <c r="J30" s="116">
        <v>96.8</v>
      </c>
      <c r="K30" s="116">
        <v>99.1</v>
      </c>
      <c r="L30" s="116">
        <v>100</v>
      </c>
      <c r="M30" s="116">
        <v>101.9</v>
      </c>
      <c r="N30" s="116">
        <v>103.4</v>
      </c>
      <c r="O30" s="116">
        <v>106.3</v>
      </c>
      <c r="P30" s="116">
        <v>109.1</v>
      </c>
      <c r="Q30" s="116">
        <v>108.9</v>
      </c>
      <c r="R30" s="116">
        <v>109.7</v>
      </c>
    </row>
    <row r="31" spans="1:18" x14ac:dyDescent="0.2">
      <c r="A31" s="29" t="s">
        <v>108</v>
      </c>
      <c r="B31" s="116">
        <v>83.6</v>
      </c>
      <c r="C31" s="116">
        <v>85</v>
      </c>
      <c r="D31" s="116">
        <v>87.3</v>
      </c>
      <c r="E31" s="116">
        <v>90.1</v>
      </c>
      <c r="F31" s="116">
        <v>96.3</v>
      </c>
      <c r="G31" s="116">
        <v>98.2</v>
      </c>
      <c r="H31" s="116">
        <v>100.3</v>
      </c>
      <c r="I31" s="116">
        <v>104.8</v>
      </c>
      <c r="J31" s="116">
        <v>104.3</v>
      </c>
      <c r="K31" s="116">
        <v>103</v>
      </c>
      <c r="L31" s="116">
        <v>100</v>
      </c>
      <c r="M31" s="116">
        <v>99</v>
      </c>
      <c r="N31" s="116">
        <v>99.1</v>
      </c>
      <c r="O31" s="116">
        <v>101.1</v>
      </c>
      <c r="P31" s="116">
        <v>102.9</v>
      </c>
      <c r="Q31" s="116">
        <v>108.4</v>
      </c>
      <c r="R31" s="116">
        <v>112</v>
      </c>
    </row>
    <row r="32" spans="1:18" ht="17.25" customHeight="1" x14ac:dyDescent="0.2">
      <c r="A32" s="49" t="s">
        <v>65</v>
      </c>
      <c r="B32" s="116"/>
      <c r="C32" s="116"/>
      <c r="D32" s="116"/>
      <c r="E32" s="116"/>
      <c r="F32" s="116"/>
      <c r="G32" s="116"/>
      <c r="H32" s="116"/>
      <c r="I32" s="116"/>
      <c r="J32" s="116"/>
      <c r="K32" s="116"/>
      <c r="L32" s="116"/>
      <c r="M32" s="116"/>
      <c r="N32" s="116"/>
      <c r="O32" s="116"/>
      <c r="P32" s="116"/>
      <c r="Q32" s="116"/>
      <c r="R32" s="116"/>
    </row>
    <row r="33" spans="1:18" x14ac:dyDescent="0.2">
      <c r="A33" s="49" t="s">
        <v>27</v>
      </c>
      <c r="B33" s="119">
        <v>77.599999999999994</v>
      </c>
      <c r="C33" s="119">
        <v>79.400000000000006</v>
      </c>
      <c r="D33" s="119">
        <v>81.099999999999994</v>
      </c>
      <c r="E33" s="119">
        <v>86.5</v>
      </c>
      <c r="F33" s="119">
        <v>88.4</v>
      </c>
      <c r="G33" s="119">
        <v>90.1</v>
      </c>
      <c r="H33" s="119">
        <v>91.8</v>
      </c>
      <c r="I33" s="119">
        <v>96</v>
      </c>
      <c r="J33" s="119">
        <v>97.2</v>
      </c>
      <c r="K33" s="119">
        <v>98.6</v>
      </c>
      <c r="L33" s="119">
        <v>100</v>
      </c>
      <c r="M33" s="119">
        <v>101.1</v>
      </c>
      <c r="N33" s="120">
        <v>101.9</v>
      </c>
      <c r="O33" s="120">
        <v>101.9</v>
      </c>
      <c r="P33" s="120">
        <v>102.9</v>
      </c>
      <c r="Q33" s="120">
        <v>105</v>
      </c>
      <c r="R33" s="120">
        <v>105.1</v>
      </c>
    </row>
    <row r="34" spans="1:18" x14ac:dyDescent="0.2">
      <c r="A34" s="29" t="s">
        <v>98</v>
      </c>
      <c r="B34" s="116">
        <v>69.7</v>
      </c>
      <c r="C34" s="116">
        <v>71.8</v>
      </c>
      <c r="D34" s="116">
        <v>74.099999999999994</v>
      </c>
      <c r="E34" s="116">
        <v>80.7</v>
      </c>
      <c r="F34" s="116">
        <v>84.5</v>
      </c>
      <c r="G34" s="116">
        <v>87.7</v>
      </c>
      <c r="H34" s="116">
        <v>90.6</v>
      </c>
      <c r="I34" s="116">
        <v>94.2</v>
      </c>
      <c r="J34" s="116">
        <v>95.7</v>
      </c>
      <c r="K34" s="116">
        <v>97.8</v>
      </c>
      <c r="L34" s="116">
        <v>100</v>
      </c>
      <c r="M34" s="116">
        <v>103.3</v>
      </c>
      <c r="N34" s="115">
        <v>105.8</v>
      </c>
      <c r="O34" s="115">
        <v>106.4</v>
      </c>
      <c r="P34" s="115">
        <v>107.7</v>
      </c>
      <c r="Q34" s="115">
        <v>109.7</v>
      </c>
      <c r="R34" s="115">
        <v>109.6</v>
      </c>
    </row>
    <row r="35" spans="1:18" x14ac:dyDescent="0.2">
      <c r="A35" s="29" t="s">
        <v>99</v>
      </c>
      <c r="B35" s="116">
        <v>75.099999999999994</v>
      </c>
      <c r="C35" s="116">
        <v>75.7</v>
      </c>
      <c r="D35" s="116">
        <v>76.400000000000006</v>
      </c>
      <c r="E35" s="116">
        <v>89.6</v>
      </c>
      <c r="F35" s="116">
        <v>91.8</v>
      </c>
      <c r="G35" s="116">
        <v>92.9</v>
      </c>
      <c r="H35" s="116">
        <v>93.7</v>
      </c>
      <c r="I35" s="116">
        <v>95.4</v>
      </c>
      <c r="J35" s="116">
        <v>96.4</v>
      </c>
      <c r="K35" s="116">
        <v>98.9</v>
      </c>
      <c r="L35" s="116">
        <v>100</v>
      </c>
      <c r="M35" s="116">
        <v>101.3</v>
      </c>
      <c r="N35" s="115">
        <v>102.1</v>
      </c>
      <c r="O35" s="115">
        <v>103.3</v>
      </c>
      <c r="P35" s="115">
        <v>105.1</v>
      </c>
      <c r="Q35" s="115">
        <v>112.7</v>
      </c>
      <c r="R35" s="115">
        <v>112.7</v>
      </c>
    </row>
    <row r="36" spans="1:18" x14ac:dyDescent="0.2">
      <c r="A36" s="29" t="s">
        <v>100</v>
      </c>
      <c r="B36" s="116">
        <v>103.7</v>
      </c>
      <c r="C36" s="116">
        <v>102.6</v>
      </c>
      <c r="D36" s="116">
        <v>100.8</v>
      </c>
      <c r="E36" s="116">
        <v>104.6</v>
      </c>
      <c r="F36" s="116">
        <v>105</v>
      </c>
      <c r="G36" s="116">
        <v>104.6</v>
      </c>
      <c r="H36" s="116">
        <v>103.2</v>
      </c>
      <c r="I36" s="116">
        <v>103</v>
      </c>
      <c r="J36" s="116">
        <v>103.1</v>
      </c>
      <c r="K36" s="116">
        <v>102.4</v>
      </c>
      <c r="L36" s="116">
        <v>100</v>
      </c>
      <c r="M36" s="116">
        <v>97.7</v>
      </c>
      <c r="N36" s="115">
        <v>96.6</v>
      </c>
      <c r="O36" s="115">
        <v>96.6</v>
      </c>
      <c r="P36" s="115">
        <v>97.7</v>
      </c>
      <c r="Q36" s="115">
        <v>95.8</v>
      </c>
      <c r="R36" s="115">
        <v>92.1</v>
      </c>
    </row>
    <row r="37" spans="1:18" x14ac:dyDescent="0.2">
      <c r="A37" s="29" t="s">
        <v>101</v>
      </c>
      <c r="B37" s="116">
        <v>65.8</v>
      </c>
      <c r="C37" s="116">
        <v>69</v>
      </c>
      <c r="D37" s="116">
        <v>73</v>
      </c>
      <c r="E37" s="116">
        <v>76.900000000000006</v>
      </c>
      <c r="F37" s="116">
        <v>79.2</v>
      </c>
      <c r="G37" s="116">
        <v>80.8</v>
      </c>
      <c r="H37" s="116">
        <v>84.1</v>
      </c>
      <c r="I37" s="116">
        <v>95.1</v>
      </c>
      <c r="J37" s="116">
        <v>96.7</v>
      </c>
      <c r="K37" s="116">
        <v>98.4</v>
      </c>
      <c r="L37" s="116">
        <v>100</v>
      </c>
      <c r="M37" s="116">
        <v>99.8</v>
      </c>
      <c r="N37" s="115">
        <v>97.8</v>
      </c>
      <c r="O37" s="115">
        <v>94.7</v>
      </c>
      <c r="P37" s="115">
        <v>95.7</v>
      </c>
      <c r="Q37" s="115">
        <v>96.5</v>
      </c>
      <c r="R37" s="115">
        <v>96.3</v>
      </c>
    </row>
    <row r="38" spans="1:18" ht="17.25" customHeight="1" x14ac:dyDescent="0.2">
      <c r="A38" s="29" t="s">
        <v>102</v>
      </c>
      <c r="B38" s="116">
        <v>76.8</v>
      </c>
      <c r="C38" s="116">
        <v>77.8</v>
      </c>
      <c r="D38" s="116">
        <v>78.5</v>
      </c>
      <c r="E38" s="116">
        <v>83</v>
      </c>
      <c r="F38" s="116">
        <v>88.6</v>
      </c>
      <c r="G38" s="116">
        <v>90.6</v>
      </c>
      <c r="H38" s="116">
        <v>91.6</v>
      </c>
      <c r="I38" s="116">
        <v>94</v>
      </c>
      <c r="J38" s="116">
        <v>96.3</v>
      </c>
      <c r="K38" s="116">
        <v>98.5</v>
      </c>
      <c r="L38" s="116">
        <v>100</v>
      </c>
      <c r="M38" s="116">
        <v>101.6</v>
      </c>
      <c r="N38" s="115">
        <v>99.3</v>
      </c>
      <c r="O38" s="115">
        <v>97.4</v>
      </c>
      <c r="P38" s="115">
        <v>95.8</v>
      </c>
      <c r="Q38" s="115">
        <v>98.9</v>
      </c>
      <c r="R38" s="115">
        <v>95.5</v>
      </c>
    </row>
    <row r="39" spans="1:18" x14ac:dyDescent="0.2">
      <c r="A39" s="29" t="s">
        <v>103</v>
      </c>
      <c r="B39" s="116">
        <v>70</v>
      </c>
      <c r="C39" s="116">
        <v>71.2</v>
      </c>
      <c r="D39" s="116">
        <v>71</v>
      </c>
      <c r="E39" s="116">
        <v>81.400000000000006</v>
      </c>
      <c r="F39" s="116">
        <v>83.2</v>
      </c>
      <c r="G39" s="116">
        <v>89.2</v>
      </c>
      <c r="H39" s="116">
        <v>93.4</v>
      </c>
      <c r="I39" s="116">
        <v>98</v>
      </c>
      <c r="J39" s="116">
        <v>98.3</v>
      </c>
      <c r="K39" s="116">
        <v>97.7</v>
      </c>
      <c r="L39" s="116">
        <v>100</v>
      </c>
      <c r="M39" s="116">
        <v>101</v>
      </c>
      <c r="N39" s="115">
        <v>102.3</v>
      </c>
      <c r="O39" s="115">
        <v>103</v>
      </c>
      <c r="P39" s="115">
        <v>103</v>
      </c>
      <c r="Q39" s="115">
        <v>103</v>
      </c>
      <c r="R39" s="115">
        <v>103</v>
      </c>
    </row>
    <row r="40" spans="1:18" x14ac:dyDescent="0.2">
      <c r="A40" s="29" t="s">
        <v>38</v>
      </c>
      <c r="B40" s="116">
        <v>80.900000000000006</v>
      </c>
      <c r="C40" s="116">
        <v>82.5</v>
      </c>
      <c r="D40" s="116">
        <v>85.3</v>
      </c>
      <c r="E40" s="116">
        <v>85.6</v>
      </c>
      <c r="F40" s="116">
        <v>87.7</v>
      </c>
      <c r="G40" s="116">
        <v>88.6</v>
      </c>
      <c r="H40" s="116">
        <v>89.1</v>
      </c>
      <c r="I40" s="116">
        <v>93.7</v>
      </c>
      <c r="J40" s="116">
        <v>96.1</v>
      </c>
      <c r="K40" s="116">
        <v>98.5</v>
      </c>
      <c r="L40" s="116">
        <v>100</v>
      </c>
      <c r="M40" s="116">
        <v>102.3</v>
      </c>
      <c r="N40" s="115">
        <v>105.2</v>
      </c>
      <c r="O40" s="115">
        <v>103.9</v>
      </c>
      <c r="P40" s="115">
        <v>102.2</v>
      </c>
      <c r="Q40" s="115">
        <v>105.1</v>
      </c>
      <c r="R40" s="115">
        <v>107.2</v>
      </c>
    </row>
    <row r="41" spans="1:18" x14ac:dyDescent="0.2">
      <c r="A41" s="29" t="s">
        <v>104</v>
      </c>
      <c r="B41" s="116">
        <v>121.1</v>
      </c>
      <c r="C41" s="116">
        <v>122.4</v>
      </c>
      <c r="D41" s="116">
        <v>113.9</v>
      </c>
      <c r="E41" s="116">
        <v>111.4</v>
      </c>
      <c r="F41" s="116">
        <v>108.5</v>
      </c>
      <c r="G41" s="116">
        <v>108.7</v>
      </c>
      <c r="H41" s="116">
        <v>108.8</v>
      </c>
      <c r="I41" s="116">
        <v>109</v>
      </c>
      <c r="J41" s="116">
        <v>105.3</v>
      </c>
      <c r="K41" s="116">
        <v>101.1</v>
      </c>
      <c r="L41" s="116">
        <v>100</v>
      </c>
      <c r="M41" s="116">
        <v>100.1</v>
      </c>
      <c r="N41" s="115">
        <v>99.6</v>
      </c>
      <c r="O41" s="115">
        <v>100.3</v>
      </c>
      <c r="P41" s="115">
        <v>100.5</v>
      </c>
      <c r="Q41" s="115">
        <v>98.9</v>
      </c>
      <c r="R41" s="115">
        <v>96.6</v>
      </c>
    </row>
    <row r="42" spans="1:18" x14ac:dyDescent="0.2">
      <c r="A42" s="29" t="s">
        <v>105</v>
      </c>
      <c r="B42" s="116">
        <v>99.1</v>
      </c>
      <c r="C42" s="116">
        <v>102.3</v>
      </c>
      <c r="D42" s="116">
        <v>104.1</v>
      </c>
      <c r="E42" s="116">
        <v>104.9</v>
      </c>
      <c r="F42" s="116">
        <v>104.1</v>
      </c>
      <c r="G42" s="116">
        <v>103.1</v>
      </c>
      <c r="H42" s="116">
        <v>100.8</v>
      </c>
      <c r="I42" s="116">
        <v>100.4</v>
      </c>
      <c r="J42" s="116">
        <v>99.7</v>
      </c>
      <c r="K42" s="116">
        <v>98.7</v>
      </c>
      <c r="L42" s="116">
        <v>100</v>
      </c>
      <c r="M42" s="116">
        <v>101.1</v>
      </c>
      <c r="N42" s="115">
        <v>105</v>
      </c>
      <c r="O42" s="115">
        <v>108.1</v>
      </c>
      <c r="P42" s="115">
        <v>109.3</v>
      </c>
      <c r="Q42" s="115">
        <v>109.6</v>
      </c>
      <c r="R42" s="115">
        <v>110.8</v>
      </c>
    </row>
    <row r="43" spans="1:18" ht="17.25" customHeight="1" x14ac:dyDescent="0.2">
      <c r="A43" s="29" t="s">
        <v>106</v>
      </c>
      <c r="B43" s="115" t="s">
        <v>28</v>
      </c>
      <c r="C43" s="115" t="s">
        <v>28</v>
      </c>
      <c r="D43" s="115" t="s">
        <v>28</v>
      </c>
      <c r="E43" s="115" t="s">
        <v>28</v>
      </c>
      <c r="F43" s="115" t="s">
        <v>28</v>
      </c>
      <c r="G43" s="115" t="s">
        <v>28</v>
      </c>
      <c r="H43" s="115" t="s">
        <v>28</v>
      </c>
      <c r="I43" s="115" t="s">
        <v>28</v>
      </c>
      <c r="J43" s="115" t="s">
        <v>28</v>
      </c>
      <c r="K43" s="115" t="s">
        <v>28</v>
      </c>
      <c r="L43" s="115" t="s">
        <v>28</v>
      </c>
      <c r="M43" s="115" t="s">
        <v>28</v>
      </c>
      <c r="N43" s="115" t="s">
        <v>28</v>
      </c>
      <c r="O43" s="115" t="s">
        <v>28</v>
      </c>
      <c r="P43" s="115" t="s">
        <v>28</v>
      </c>
      <c r="Q43" s="115" t="s">
        <v>28</v>
      </c>
      <c r="R43" s="115" t="s">
        <v>28</v>
      </c>
    </row>
    <row r="44" spans="1:18" x14ac:dyDescent="0.2">
      <c r="A44" s="29" t="s">
        <v>107</v>
      </c>
      <c r="B44" s="116">
        <v>88.7</v>
      </c>
      <c r="C44" s="116">
        <v>88.8</v>
      </c>
      <c r="D44" s="116">
        <v>88.1</v>
      </c>
      <c r="E44" s="116">
        <v>86</v>
      </c>
      <c r="F44" s="116">
        <v>86.8</v>
      </c>
      <c r="G44" s="116">
        <v>89.6</v>
      </c>
      <c r="H44" s="116">
        <v>94.3</v>
      </c>
      <c r="I44" s="116">
        <v>96.2</v>
      </c>
      <c r="J44" s="116">
        <v>97.7</v>
      </c>
      <c r="K44" s="116">
        <v>99.1</v>
      </c>
      <c r="L44" s="116">
        <v>100</v>
      </c>
      <c r="M44" s="116">
        <v>101.5</v>
      </c>
      <c r="N44" s="115">
        <v>102.8</v>
      </c>
      <c r="O44" s="115">
        <v>105.1</v>
      </c>
      <c r="P44" s="115">
        <v>107.9</v>
      </c>
      <c r="Q44" s="115">
        <v>113.9</v>
      </c>
      <c r="R44" s="115">
        <v>115.8</v>
      </c>
    </row>
    <row r="45" spans="1:18" ht="12.75" thickBot="1" x14ac:dyDescent="0.25">
      <c r="A45" s="30" t="s">
        <v>108</v>
      </c>
      <c r="B45" s="33">
        <v>85.3</v>
      </c>
      <c r="C45" s="33">
        <v>84.4</v>
      </c>
      <c r="D45" s="33">
        <v>85.5</v>
      </c>
      <c r="E45" s="33">
        <v>92.6</v>
      </c>
      <c r="F45" s="33">
        <v>92.8</v>
      </c>
      <c r="G45" s="33">
        <v>92.1</v>
      </c>
      <c r="H45" s="33">
        <v>92.2</v>
      </c>
      <c r="I45" s="33">
        <v>95.2</v>
      </c>
      <c r="J45" s="33">
        <v>97.9</v>
      </c>
      <c r="K45" s="33">
        <v>97.7</v>
      </c>
      <c r="L45" s="33">
        <v>100</v>
      </c>
      <c r="M45" s="33">
        <v>99</v>
      </c>
      <c r="N45" s="47">
        <v>101</v>
      </c>
      <c r="O45" s="47">
        <v>102.7</v>
      </c>
      <c r="P45" s="47">
        <v>103.5</v>
      </c>
      <c r="Q45" s="47">
        <v>105.1</v>
      </c>
      <c r="R45" s="47">
        <v>107.2</v>
      </c>
    </row>
    <row r="46" spans="1:18" x14ac:dyDescent="0.2">
      <c r="A46" s="103" t="s">
        <v>66</v>
      </c>
    </row>
    <row r="47" spans="1:18" x14ac:dyDescent="0.2">
      <c r="A47" s="87" t="s">
        <v>129</v>
      </c>
    </row>
  </sheetData>
  <phoneticPr fontId="12" type="noConversion"/>
  <pageMargins left="0.31496062992125984" right="0.31496062992125984" top="0.74803149606299213" bottom="0.74803149606299213" header="0.31496062992125984" footer="0.31496062992125984"/>
  <pageSetup paperSize="9" scale="90" orientation="portrait" r:id="rId1"/>
  <ignoredErrors>
    <ignoredError sqref="B3:M3"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983E-0038-419A-AB3C-54F2B791A2E2}">
  <dimension ref="A1:W20"/>
  <sheetViews>
    <sheetView showGridLines="0" workbookViewId="0"/>
  </sheetViews>
  <sheetFormatPr defaultRowHeight="12" customHeight="1" x14ac:dyDescent="0.25"/>
  <cols>
    <col min="1" max="1" width="11.7109375" customWidth="1"/>
    <col min="2" max="20" width="6.5703125" customWidth="1"/>
    <col min="21" max="21" width="5.7109375" customWidth="1"/>
    <col min="22" max="23" width="6.5703125" customWidth="1"/>
  </cols>
  <sheetData>
    <row r="1" spans="1:23" ht="12" customHeight="1" x14ac:dyDescent="0.25">
      <c r="A1" s="26" t="s">
        <v>54</v>
      </c>
      <c r="B1" s="26"/>
      <c r="C1" s="26"/>
      <c r="D1" s="26"/>
      <c r="E1" s="26"/>
      <c r="F1" s="26"/>
      <c r="G1" s="26"/>
      <c r="H1" s="26"/>
      <c r="I1" s="26"/>
      <c r="J1" s="26"/>
      <c r="K1" s="26"/>
      <c r="L1" s="26"/>
      <c r="M1" s="26"/>
      <c r="N1" s="26"/>
      <c r="O1" s="94"/>
      <c r="P1" s="94"/>
      <c r="Q1" s="94"/>
      <c r="R1" s="94"/>
      <c r="S1" s="26"/>
      <c r="T1" s="26"/>
      <c r="U1" s="26"/>
    </row>
    <row r="2" spans="1:23" ht="27" customHeight="1" thickBot="1" x14ac:dyDescent="0.3">
      <c r="A2" s="35" t="s">
        <v>142</v>
      </c>
      <c r="B2" s="26"/>
      <c r="C2" s="26"/>
      <c r="D2" s="26"/>
      <c r="E2" s="26"/>
      <c r="F2" s="26"/>
      <c r="G2" s="26"/>
      <c r="H2" s="26"/>
      <c r="I2" s="26"/>
      <c r="J2" s="26"/>
      <c r="K2" s="26"/>
      <c r="L2" s="26"/>
      <c r="M2" s="26"/>
      <c r="N2" s="26"/>
      <c r="O2" s="26"/>
      <c r="P2" s="26"/>
      <c r="Q2" s="26"/>
      <c r="R2" s="26"/>
      <c r="S2" s="26"/>
      <c r="T2" s="26"/>
      <c r="U2" s="26"/>
      <c r="V2" s="26"/>
      <c r="W2" s="26"/>
    </row>
    <row r="3" spans="1:23" ht="12" customHeight="1" x14ac:dyDescent="0.25">
      <c r="A3" s="36"/>
      <c r="B3" s="36">
        <v>2000</v>
      </c>
      <c r="C3" s="36">
        <v>2001</v>
      </c>
      <c r="D3" s="36">
        <v>2002</v>
      </c>
      <c r="E3" s="36">
        <v>2003</v>
      </c>
      <c r="F3" s="36">
        <v>2004</v>
      </c>
      <c r="G3" s="36">
        <v>2005</v>
      </c>
      <c r="H3" s="36">
        <v>2006</v>
      </c>
      <c r="I3" s="36">
        <v>2007</v>
      </c>
      <c r="J3" s="36">
        <v>2008</v>
      </c>
      <c r="K3" s="36">
        <v>2009</v>
      </c>
      <c r="L3" s="36">
        <v>2010</v>
      </c>
      <c r="M3" s="36">
        <v>2011</v>
      </c>
      <c r="N3" s="36">
        <v>2012</v>
      </c>
      <c r="O3" s="36">
        <v>2013</v>
      </c>
      <c r="P3" s="36">
        <v>2014</v>
      </c>
      <c r="Q3" s="36">
        <v>2015</v>
      </c>
      <c r="R3" s="36">
        <v>2016</v>
      </c>
      <c r="S3" s="36">
        <v>2017</v>
      </c>
      <c r="T3" s="36">
        <v>2018</v>
      </c>
      <c r="U3" s="36">
        <v>2019</v>
      </c>
      <c r="V3" s="36">
        <v>2020</v>
      </c>
      <c r="W3" s="36">
        <v>2021</v>
      </c>
    </row>
    <row r="4" spans="1:23" ht="17.25" customHeight="1" x14ac:dyDescent="0.25">
      <c r="A4" s="29" t="s">
        <v>3</v>
      </c>
      <c r="B4" s="121">
        <v>0.29499999999999998</v>
      </c>
      <c r="C4" s="121">
        <v>0.27500000000000002</v>
      </c>
      <c r="D4" s="121">
        <v>0.28000000000000003</v>
      </c>
      <c r="E4" s="121">
        <v>0.28199999999999997</v>
      </c>
      <c r="F4" s="121">
        <v>0.31</v>
      </c>
      <c r="G4" s="121">
        <v>0.32</v>
      </c>
      <c r="H4" s="121">
        <v>0.30499999999999999</v>
      </c>
      <c r="I4" s="121">
        <v>0.3</v>
      </c>
      <c r="J4" s="121">
        <v>0.27300000000000002</v>
      </c>
      <c r="K4" s="121">
        <v>0.27</v>
      </c>
      <c r="L4" s="121">
        <v>0.28699999999999998</v>
      </c>
      <c r="M4" s="121">
        <v>0.28199999999999997</v>
      </c>
      <c r="N4" s="121">
        <v>0.26400000000000001</v>
      </c>
      <c r="O4" s="121">
        <v>0.27</v>
      </c>
      <c r="P4" s="121">
        <v>0.26900000000000002</v>
      </c>
      <c r="Q4" s="121">
        <v>0.28000000000000003</v>
      </c>
      <c r="R4" s="121">
        <v>0.27</v>
      </c>
      <c r="S4" s="121">
        <v>0.27</v>
      </c>
      <c r="T4" s="121">
        <v>0.27</v>
      </c>
      <c r="U4" s="121">
        <v>0.28000000000000003</v>
      </c>
      <c r="V4" s="121">
        <v>0.27</v>
      </c>
      <c r="W4" s="121" t="s">
        <v>28</v>
      </c>
    </row>
    <row r="5" spans="1:23" ht="17.25" customHeight="1" x14ac:dyDescent="0.25">
      <c r="A5" s="29" t="s">
        <v>64</v>
      </c>
      <c r="B5" s="121" t="s">
        <v>28</v>
      </c>
      <c r="C5" s="121" t="s">
        <v>28</v>
      </c>
      <c r="D5" s="121" t="s">
        <v>28</v>
      </c>
      <c r="E5" s="121" t="s">
        <v>28</v>
      </c>
      <c r="F5" s="121" t="s">
        <v>28</v>
      </c>
      <c r="G5" s="121" t="s">
        <v>28</v>
      </c>
      <c r="H5" s="121" t="s">
        <v>28</v>
      </c>
      <c r="I5" s="121" t="s">
        <v>28</v>
      </c>
      <c r="J5" s="121" t="s">
        <v>28</v>
      </c>
      <c r="K5" s="121">
        <v>0.2</v>
      </c>
      <c r="L5" s="121">
        <v>0.20200000000000001</v>
      </c>
      <c r="M5" s="121">
        <v>0.216</v>
      </c>
      <c r="N5" s="121">
        <v>0.22700000000000001</v>
      </c>
      <c r="O5" s="121">
        <v>0.22700000000000001</v>
      </c>
      <c r="P5" s="121">
        <v>0.22600000000000001</v>
      </c>
      <c r="Q5" s="121">
        <v>0.24</v>
      </c>
      <c r="R5" s="121">
        <v>0.23</v>
      </c>
      <c r="S5" s="121">
        <v>0.23</v>
      </c>
      <c r="T5" s="121">
        <v>0.23</v>
      </c>
      <c r="U5" s="121">
        <v>0.22</v>
      </c>
      <c r="V5" s="121">
        <v>0.21</v>
      </c>
      <c r="W5" s="121" t="s">
        <v>28</v>
      </c>
    </row>
    <row r="6" spans="1:23" ht="17.25" customHeight="1" thickBot="1" x14ac:dyDescent="0.3">
      <c r="A6" s="30" t="s">
        <v>65</v>
      </c>
      <c r="B6" s="82" t="s">
        <v>28</v>
      </c>
      <c r="C6" s="82" t="s">
        <v>28</v>
      </c>
      <c r="D6" s="82">
        <v>0.34</v>
      </c>
      <c r="E6" s="82">
        <v>0.35</v>
      </c>
      <c r="F6" s="82">
        <v>0.35</v>
      </c>
      <c r="G6" s="82">
        <v>0.33</v>
      </c>
      <c r="H6" s="82">
        <v>0.34</v>
      </c>
      <c r="I6" s="82">
        <v>0.34</v>
      </c>
      <c r="J6" s="82">
        <v>0.34</v>
      </c>
      <c r="K6" s="82">
        <v>0.33</v>
      </c>
      <c r="L6" s="82">
        <v>0.34</v>
      </c>
      <c r="M6" s="82">
        <v>0.34</v>
      </c>
      <c r="N6" s="82">
        <v>0.35</v>
      </c>
      <c r="O6" s="82">
        <v>0.35</v>
      </c>
      <c r="P6" s="82">
        <v>0.35</v>
      </c>
      <c r="Q6" s="82">
        <v>0.35</v>
      </c>
      <c r="R6" s="82">
        <v>0.36</v>
      </c>
      <c r="S6" s="82">
        <v>0.36</v>
      </c>
      <c r="T6" s="82">
        <v>0.35</v>
      </c>
      <c r="U6" s="82">
        <v>0.35</v>
      </c>
      <c r="V6" s="82">
        <v>0.35</v>
      </c>
      <c r="W6" s="82">
        <v>0.34</v>
      </c>
    </row>
    <row r="7" spans="1:23" ht="12" customHeight="1" x14ac:dyDescent="0.25">
      <c r="A7" s="87" t="s">
        <v>109</v>
      </c>
      <c r="B7" s="26"/>
      <c r="C7" s="26"/>
      <c r="D7" s="26"/>
      <c r="E7" s="26"/>
      <c r="F7" s="26"/>
      <c r="G7" s="26"/>
      <c r="H7" s="26"/>
      <c r="I7" s="26"/>
      <c r="J7" s="26"/>
      <c r="K7" s="26"/>
      <c r="L7" s="26"/>
      <c r="M7" s="26"/>
      <c r="N7" s="26"/>
      <c r="O7" s="26"/>
      <c r="P7" s="26"/>
      <c r="Q7" s="26"/>
      <c r="R7" s="26"/>
      <c r="S7" s="26"/>
      <c r="T7" s="26"/>
      <c r="U7" s="26"/>
    </row>
    <row r="8" spans="1:23" ht="12" customHeight="1" x14ac:dyDescent="0.25">
      <c r="A8" s="87" t="s">
        <v>110</v>
      </c>
      <c r="B8" s="26"/>
      <c r="C8" s="26"/>
      <c r="D8" s="26"/>
      <c r="E8" s="26"/>
      <c r="F8" s="26"/>
      <c r="G8" s="26"/>
      <c r="H8" s="26"/>
      <c r="I8" s="26"/>
      <c r="J8" s="26"/>
      <c r="K8" s="26"/>
      <c r="L8" s="26"/>
      <c r="M8" s="26"/>
      <c r="N8" s="26"/>
      <c r="O8" s="26"/>
      <c r="P8" s="26"/>
      <c r="Q8" s="26"/>
      <c r="R8" s="26"/>
      <c r="S8" s="26"/>
      <c r="T8" s="26"/>
      <c r="U8" s="26"/>
    </row>
    <row r="9" spans="1:23" ht="12" customHeight="1" x14ac:dyDescent="0.25">
      <c r="A9" s="87" t="s">
        <v>111</v>
      </c>
      <c r="B9" s="26"/>
      <c r="C9" s="26"/>
      <c r="D9" s="26"/>
      <c r="E9" s="26"/>
      <c r="F9" s="26"/>
      <c r="G9" s="26"/>
      <c r="H9" s="26"/>
      <c r="I9" s="26"/>
      <c r="J9" s="26"/>
      <c r="K9" s="26"/>
      <c r="L9" s="26"/>
      <c r="M9" s="26"/>
      <c r="N9" s="26"/>
      <c r="O9" s="26"/>
      <c r="P9" s="26"/>
      <c r="Q9" s="26"/>
      <c r="R9" s="26"/>
      <c r="S9" s="26"/>
      <c r="T9" s="26"/>
      <c r="U9" s="26"/>
    </row>
    <row r="10" spans="1:23" ht="12" customHeight="1" x14ac:dyDescent="0.25">
      <c r="A10" s="103" t="s">
        <v>66</v>
      </c>
      <c r="B10" s="26"/>
      <c r="C10" s="26"/>
      <c r="D10" s="26"/>
      <c r="E10" s="26"/>
      <c r="F10" s="26"/>
      <c r="G10" s="26"/>
      <c r="H10" s="26"/>
      <c r="I10" s="26"/>
      <c r="J10" s="26"/>
      <c r="K10" s="26"/>
      <c r="L10" s="26"/>
      <c r="M10" s="26"/>
      <c r="N10" s="26"/>
      <c r="O10" s="26"/>
      <c r="P10" s="26"/>
      <c r="Q10" s="26"/>
      <c r="R10" s="26"/>
      <c r="S10" s="26"/>
      <c r="T10" s="26"/>
      <c r="U10" s="26"/>
    </row>
    <row r="11" spans="1:23" ht="12" customHeight="1" x14ac:dyDescent="0.25">
      <c r="A11" s="87" t="s">
        <v>129</v>
      </c>
      <c r="B11" s="26"/>
      <c r="C11" s="26"/>
      <c r="D11" s="26"/>
      <c r="E11" s="26"/>
      <c r="F11" s="26"/>
      <c r="G11" s="26"/>
      <c r="H11" s="26"/>
      <c r="I11" s="26"/>
      <c r="J11" s="26"/>
      <c r="K11" s="26"/>
      <c r="L11" s="26"/>
      <c r="M11" s="26"/>
      <c r="N11" s="26"/>
      <c r="O11" s="26"/>
      <c r="P11" s="26"/>
      <c r="Q11" s="26"/>
      <c r="R11" s="26"/>
      <c r="S11" s="26"/>
      <c r="T11" s="26"/>
      <c r="U11" s="26"/>
    </row>
    <row r="12" spans="1:23" ht="12" customHeight="1" x14ac:dyDescent="0.25">
      <c r="A12" s="26"/>
      <c r="B12" s="26"/>
      <c r="C12" s="26"/>
      <c r="D12" s="26"/>
      <c r="E12" s="26"/>
      <c r="F12" s="26"/>
      <c r="G12" s="26"/>
      <c r="H12" s="26"/>
      <c r="I12" s="26"/>
      <c r="J12" s="26"/>
      <c r="K12" s="26"/>
      <c r="L12" s="26"/>
      <c r="M12" s="26"/>
      <c r="N12" s="26"/>
      <c r="O12" s="26"/>
      <c r="P12" s="26"/>
      <c r="Q12" s="26"/>
      <c r="R12" s="26"/>
      <c r="S12" s="26"/>
      <c r="T12" s="26"/>
      <c r="U12" s="26"/>
    </row>
    <row r="13" spans="1:23" ht="12" customHeight="1" x14ac:dyDescent="0.25">
      <c r="A13" s="26"/>
      <c r="T13" s="26"/>
      <c r="U13" s="26"/>
    </row>
    <row r="14" spans="1:23" ht="12" customHeight="1" x14ac:dyDescent="0.25">
      <c r="A14" s="87"/>
    </row>
    <row r="15" spans="1:23" ht="12" customHeight="1" x14ac:dyDescent="0.25">
      <c r="A15" s="87"/>
    </row>
    <row r="16" spans="1:23" ht="12" customHeight="1" x14ac:dyDescent="0.25">
      <c r="A16" s="87"/>
    </row>
    <row r="17" spans="1:20" ht="12" customHeight="1" x14ac:dyDescent="0.25">
      <c r="A17" s="87"/>
      <c r="K17" s="83"/>
      <c r="L17" s="83"/>
      <c r="M17" s="83"/>
      <c r="N17" s="83"/>
      <c r="O17" s="83"/>
      <c r="P17" s="83"/>
      <c r="Q17" s="83"/>
      <c r="R17" s="83"/>
      <c r="S17" s="83"/>
    </row>
    <row r="18" spans="1:20" ht="12" customHeight="1" x14ac:dyDescent="0.25">
      <c r="K18" s="83"/>
      <c r="L18" s="83"/>
      <c r="M18" s="83"/>
      <c r="N18" s="83"/>
      <c r="O18" s="83"/>
      <c r="P18" s="83"/>
      <c r="Q18" s="83"/>
      <c r="R18" s="83"/>
      <c r="S18" s="83"/>
      <c r="T18" s="83"/>
    </row>
    <row r="19" spans="1:20" ht="12" customHeight="1" x14ac:dyDescent="0.25">
      <c r="A19" s="78"/>
      <c r="B19" s="78"/>
      <c r="K19" s="83"/>
      <c r="L19" s="83"/>
      <c r="M19" s="83"/>
      <c r="N19" s="83"/>
      <c r="O19" s="83"/>
      <c r="P19" s="83"/>
      <c r="Q19" s="83"/>
      <c r="R19" s="83"/>
      <c r="S19" s="83"/>
      <c r="T19" s="83"/>
    </row>
    <row r="20" spans="1:20" ht="12" customHeight="1" x14ac:dyDescent="0.25">
      <c r="T20" s="83"/>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B5E8-66EB-4B3A-805A-5BA937096D45}">
  <dimension ref="A1:S45"/>
  <sheetViews>
    <sheetView showGridLines="0" topLeftCell="A16" workbookViewId="0"/>
  </sheetViews>
  <sheetFormatPr defaultRowHeight="12" customHeight="1" x14ac:dyDescent="0.25"/>
  <cols>
    <col min="1" max="1" width="3.140625" customWidth="1"/>
    <col min="3" max="16" width="4.85546875" customWidth="1"/>
    <col min="17" max="20" width="5.5703125" customWidth="1"/>
  </cols>
  <sheetData>
    <row r="1" spans="1:19" ht="12" customHeight="1" x14ac:dyDescent="0.25">
      <c r="A1" s="26" t="s">
        <v>54</v>
      </c>
    </row>
    <row r="2" spans="1:19" ht="27" customHeight="1" thickBot="1" x14ac:dyDescent="0.3">
      <c r="A2" s="108" t="s">
        <v>112</v>
      </c>
      <c r="B2" s="78"/>
      <c r="C2" s="78"/>
      <c r="D2" s="78"/>
      <c r="E2" s="78"/>
      <c r="F2" s="78"/>
      <c r="G2" s="78"/>
      <c r="H2" s="78"/>
      <c r="I2" s="78"/>
      <c r="J2" s="78"/>
      <c r="K2" s="78"/>
    </row>
    <row r="3" spans="1:19" ht="12" customHeight="1" x14ac:dyDescent="0.25">
      <c r="A3" s="36"/>
      <c r="B3" s="36"/>
      <c r="C3" s="37" t="s">
        <v>14</v>
      </c>
      <c r="D3" s="37" t="s">
        <v>15</v>
      </c>
      <c r="E3" s="37" t="s">
        <v>16</v>
      </c>
      <c r="F3" s="37" t="s">
        <v>17</v>
      </c>
      <c r="G3" s="37" t="s">
        <v>18</v>
      </c>
      <c r="H3" s="37" t="s">
        <v>19</v>
      </c>
      <c r="I3" s="37" t="s">
        <v>20</v>
      </c>
      <c r="J3" s="37" t="s">
        <v>21</v>
      </c>
      <c r="K3" s="37" t="s">
        <v>22</v>
      </c>
      <c r="L3" s="37" t="s">
        <v>23</v>
      </c>
      <c r="M3" s="37" t="s">
        <v>24</v>
      </c>
      <c r="N3" s="37" t="s">
        <v>25</v>
      </c>
      <c r="O3" s="37" t="s">
        <v>26</v>
      </c>
      <c r="S3" s="26"/>
    </row>
    <row r="4" spans="1:19" ht="17.25" customHeight="1" x14ac:dyDescent="0.25">
      <c r="A4" s="35" t="s">
        <v>113</v>
      </c>
      <c r="B4" s="29"/>
      <c r="C4" s="53"/>
      <c r="D4" s="53"/>
      <c r="E4" s="53"/>
      <c r="F4" s="53"/>
      <c r="G4" s="53"/>
      <c r="H4" s="53"/>
      <c r="I4" s="53"/>
      <c r="J4" s="53"/>
      <c r="K4" s="53"/>
      <c r="L4" s="53"/>
      <c r="M4" s="53"/>
      <c r="N4" s="53"/>
      <c r="O4" s="53"/>
      <c r="S4" s="26"/>
    </row>
    <row r="5" spans="1:19" ht="12" customHeight="1" x14ac:dyDescent="0.25">
      <c r="A5" s="29" t="s">
        <v>3</v>
      </c>
    </row>
    <row r="6" spans="1:19" ht="12" customHeight="1" x14ac:dyDescent="0.25">
      <c r="A6" s="29"/>
      <c r="B6" s="29" t="s">
        <v>76</v>
      </c>
      <c r="C6" s="38">
        <v>97</v>
      </c>
      <c r="D6" s="38">
        <v>201</v>
      </c>
      <c r="E6" s="38">
        <v>198</v>
      </c>
      <c r="F6" s="38">
        <v>266</v>
      </c>
      <c r="G6" s="38" t="s">
        <v>28</v>
      </c>
      <c r="H6" s="38" t="s">
        <v>28</v>
      </c>
      <c r="I6" s="38">
        <v>241.7</v>
      </c>
      <c r="J6" s="38" t="s">
        <v>28</v>
      </c>
      <c r="K6" s="38" t="s">
        <v>28</v>
      </c>
      <c r="L6" s="38" t="s">
        <v>28</v>
      </c>
      <c r="M6" s="38" t="s">
        <v>28</v>
      </c>
      <c r="N6" s="38">
        <v>219</v>
      </c>
      <c r="O6" s="38" t="s">
        <v>28</v>
      </c>
    </row>
    <row r="7" spans="1:19" ht="12" customHeight="1" x14ac:dyDescent="0.25">
      <c r="A7" s="29"/>
      <c r="B7" s="29" t="s">
        <v>77</v>
      </c>
      <c r="C7" s="38">
        <v>294</v>
      </c>
      <c r="D7" s="38">
        <v>322</v>
      </c>
      <c r="E7" s="38">
        <v>310</v>
      </c>
      <c r="F7" s="38">
        <v>233</v>
      </c>
      <c r="G7" s="38" t="s">
        <v>28</v>
      </c>
      <c r="H7" s="38" t="s">
        <v>28</v>
      </c>
      <c r="I7" s="38">
        <v>278.5</v>
      </c>
      <c r="J7" s="38" t="s">
        <v>28</v>
      </c>
      <c r="K7" s="38" t="s">
        <v>28</v>
      </c>
      <c r="L7" s="38" t="s">
        <v>28</v>
      </c>
      <c r="M7" s="38" t="s">
        <v>28</v>
      </c>
      <c r="N7" s="38">
        <v>278</v>
      </c>
      <c r="O7" s="38" t="s">
        <v>28</v>
      </c>
    </row>
    <row r="8" spans="1:19" ht="17.25" customHeight="1" x14ac:dyDescent="0.25">
      <c r="A8" s="29" t="s">
        <v>64</v>
      </c>
      <c r="S8" s="81"/>
    </row>
    <row r="9" spans="1:19" ht="12" customHeight="1" x14ac:dyDescent="0.25">
      <c r="A9" s="29"/>
      <c r="B9" s="29" t="s">
        <v>76</v>
      </c>
      <c r="C9" s="38" t="s">
        <v>28</v>
      </c>
      <c r="D9" s="38" t="s">
        <v>28</v>
      </c>
      <c r="E9" s="38">
        <v>212</v>
      </c>
      <c r="F9" s="38">
        <v>201</v>
      </c>
      <c r="G9" s="38" t="s">
        <v>28</v>
      </c>
      <c r="H9" s="38" t="s">
        <v>28</v>
      </c>
      <c r="I9" s="38">
        <v>201.3</v>
      </c>
      <c r="J9" s="38" t="s">
        <v>28</v>
      </c>
      <c r="K9" s="38" t="s">
        <v>28</v>
      </c>
      <c r="L9" s="38" t="s">
        <v>28</v>
      </c>
      <c r="M9" s="38" t="s">
        <v>28</v>
      </c>
      <c r="N9" s="38">
        <v>186</v>
      </c>
      <c r="O9" s="38" t="s">
        <v>28</v>
      </c>
    </row>
    <row r="10" spans="1:19" ht="12" customHeight="1" x14ac:dyDescent="0.25">
      <c r="A10" s="29"/>
      <c r="B10" s="29" t="s">
        <v>77</v>
      </c>
      <c r="C10" s="38" t="s">
        <v>28</v>
      </c>
      <c r="D10" s="38" t="s">
        <v>28</v>
      </c>
      <c r="E10" s="38">
        <v>206</v>
      </c>
      <c r="F10" s="38">
        <v>209</v>
      </c>
      <c r="G10" s="38" t="s">
        <v>28</v>
      </c>
      <c r="H10" s="38" t="s">
        <v>28</v>
      </c>
      <c r="I10" s="38">
        <v>181.9</v>
      </c>
      <c r="J10" s="38" t="s">
        <v>28</v>
      </c>
      <c r="K10" s="38" t="s">
        <v>28</v>
      </c>
      <c r="L10" s="38" t="s">
        <v>28</v>
      </c>
      <c r="M10" s="38" t="s">
        <v>28</v>
      </c>
      <c r="N10" s="38">
        <v>235</v>
      </c>
      <c r="O10" s="38" t="s">
        <v>28</v>
      </c>
    </row>
    <row r="11" spans="1:19" ht="17.25" customHeight="1" x14ac:dyDescent="0.25">
      <c r="A11" s="29" t="s">
        <v>65</v>
      </c>
    </row>
    <row r="12" spans="1:19" ht="12" customHeight="1" x14ac:dyDescent="0.25">
      <c r="A12" s="29"/>
      <c r="B12" s="29" t="s">
        <v>76</v>
      </c>
      <c r="C12" s="38" t="s">
        <v>28</v>
      </c>
      <c r="D12" s="38" t="s">
        <v>28</v>
      </c>
      <c r="E12" s="38">
        <v>225</v>
      </c>
      <c r="F12" s="38" t="s">
        <v>28</v>
      </c>
      <c r="G12" s="38" t="s">
        <v>28</v>
      </c>
      <c r="H12" s="38" t="s">
        <v>28</v>
      </c>
      <c r="I12" s="38">
        <v>226.8</v>
      </c>
      <c r="J12" s="38" t="s">
        <v>28</v>
      </c>
      <c r="K12" s="38" t="s">
        <v>28</v>
      </c>
      <c r="L12" s="38" t="s">
        <v>28</v>
      </c>
      <c r="M12" s="38" t="s">
        <v>28</v>
      </c>
      <c r="N12" s="38">
        <v>212</v>
      </c>
      <c r="O12" s="38" t="s">
        <v>28</v>
      </c>
    </row>
    <row r="13" spans="1:19" ht="12" customHeight="1" x14ac:dyDescent="0.25">
      <c r="A13" s="46"/>
      <c r="B13" s="29" t="s">
        <v>77</v>
      </c>
      <c r="C13" s="38" t="s">
        <v>28</v>
      </c>
      <c r="D13" s="38" t="s">
        <v>28</v>
      </c>
      <c r="E13" s="38">
        <v>218</v>
      </c>
      <c r="F13" s="38" t="s">
        <v>28</v>
      </c>
      <c r="G13" s="38" t="s">
        <v>28</v>
      </c>
      <c r="H13" s="38" t="s">
        <v>28</v>
      </c>
      <c r="I13" s="38">
        <v>207.5</v>
      </c>
      <c r="J13" s="38" t="s">
        <v>28</v>
      </c>
      <c r="K13" s="38" t="s">
        <v>28</v>
      </c>
      <c r="L13" s="38" t="s">
        <v>28</v>
      </c>
      <c r="M13" s="38" t="s">
        <v>28</v>
      </c>
      <c r="N13" s="38">
        <v>210</v>
      </c>
      <c r="O13" s="38" t="s">
        <v>28</v>
      </c>
    </row>
    <row r="14" spans="1:19" ht="17.25" customHeight="1" x14ac:dyDescent="0.25">
      <c r="A14" s="98" t="s">
        <v>114</v>
      </c>
      <c r="B14" s="29"/>
      <c r="C14" s="53"/>
      <c r="D14" s="53"/>
      <c r="E14" s="53"/>
      <c r="F14" s="53"/>
      <c r="G14" s="53"/>
      <c r="H14" s="53"/>
      <c r="I14" s="53"/>
      <c r="J14" s="53"/>
      <c r="K14" s="53"/>
      <c r="L14" s="53"/>
      <c r="M14" s="53"/>
      <c r="N14" s="53"/>
      <c r="O14" s="53"/>
      <c r="S14" s="26"/>
    </row>
    <row r="15" spans="1:19" ht="12" customHeight="1" x14ac:dyDescent="0.25">
      <c r="A15" s="29" t="s">
        <v>3</v>
      </c>
    </row>
    <row r="16" spans="1:19" ht="12" customHeight="1" x14ac:dyDescent="0.25">
      <c r="A16" s="29"/>
      <c r="B16" s="29" t="s">
        <v>76</v>
      </c>
      <c r="C16" s="38">
        <v>569</v>
      </c>
      <c r="D16" s="38">
        <v>537</v>
      </c>
      <c r="E16" s="38">
        <v>455</v>
      </c>
      <c r="F16" s="38">
        <v>450</v>
      </c>
      <c r="G16" s="38" t="s">
        <v>28</v>
      </c>
      <c r="H16" s="38" t="s">
        <v>28</v>
      </c>
      <c r="I16" s="38">
        <v>400</v>
      </c>
      <c r="J16" s="38" t="s">
        <v>28</v>
      </c>
      <c r="K16" s="38" t="s">
        <v>28</v>
      </c>
      <c r="L16" s="38" t="s">
        <v>28</v>
      </c>
      <c r="M16" s="38" t="s">
        <v>28</v>
      </c>
      <c r="N16" s="38" t="s">
        <v>28</v>
      </c>
      <c r="O16" s="38" t="s">
        <v>28</v>
      </c>
    </row>
    <row r="17" spans="1:19" ht="12" customHeight="1" x14ac:dyDescent="0.25">
      <c r="A17" s="29"/>
      <c r="B17" s="29" t="s">
        <v>77</v>
      </c>
      <c r="C17" s="38">
        <v>379</v>
      </c>
      <c r="D17" s="38">
        <v>414</v>
      </c>
      <c r="E17" s="38">
        <v>338</v>
      </c>
      <c r="F17" s="38">
        <v>414</v>
      </c>
      <c r="G17" s="38" t="s">
        <v>28</v>
      </c>
      <c r="H17" s="38" t="s">
        <v>28</v>
      </c>
      <c r="I17" s="38">
        <v>332</v>
      </c>
      <c r="J17" s="38" t="s">
        <v>28</v>
      </c>
      <c r="K17" s="38" t="s">
        <v>28</v>
      </c>
      <c r="L17" s="38" t="s">
        <v>28</v>
      </c>
      <c r="M17" s="38" t="s">
        <v>28</v>
      </c>
      <c r="N17" s="38">
        <v>332</v>
      </c>
      <c r="O17" s="38" t="s">
        <v>28</v>
      </c>
    </row>
    <row r="18" spans="1:19" ht="17.25" customHeight="1" x14ac:dyDescent="0.25">
      <c r="A18" s="29" t="s">
        <v>64</v>
      </c>
      <c r="S18" s="81"/>
    </row>
    <row r="19" spans="1:19" ht="12" customHeight="1" x14ac:dyDescent="0.25">
      <c r="A19" s="29"/>
      <c r="B19" s="29" t="s">
        <v>76</v>
      </c>
      <c r="C19" s="38" t="s">
        <v>28</v>
      </c>
      <c r="D19" s="38" t="s">
        <v>28</v>
      </c>
      <c r="E19" s="38">
        <v>334</v>
      </c>
      <c r="F19" s="38">
        <v>324</v>
      </c>
      <c r="G19" s="38" t="s">
        <v>28</v>
      </c>
      <c r="H19" s="38" t="s">
        <v>28</v>
      </c>
      <c r="I19" s="38">
        <v>244</v>
      </c>
      <c r="J19" s="38" t="s">
        <v>28</v>
      </c>
      <c r="K19" s="38" t="s">
        <v>28</v>
      </c>
      <c r="L19" s="38" t="s">
        <v>28</v>
      </c>
      <c r="M19" s="38" t="s">
        <v>28</v>
      </c>
      <c r="N19" s="38" t="s">
        <v>28</v>
      </c>
      <c r="O19" s="38" t="s">
        <v>28</v>
      </c>
    </row>
    <row r="20" spans="1:19" ht="12" customHeight="1" x14ac:dyDescent="0.25">
      <c r="A20" s="29"/>
      <c r="B20" s="29" t="s">
        <v>77</v>
      </c>
      <c r="C20" s="38" t="s">
        <v>28</v>
      </c>
      <c r="D20" s="38" t="s">
        <v>28</v>
      </c>
      <c r="E20" s="38">
        <v>335</v>
      </c>
      <c r="F20" s="38">
        <v>337</v>
      </c>
      <c r="G20" s="38" t="s">
        <v>28</v>
      </c>
      <c r="H20" s="38" t="s">
        <v>28</v>
      </c>
      <c r="I20" s="38">
        <v>261</v>
      </c>
      <c r="J20" s="38" t="s">
        <v>28</v>
      </c>
      <c r="K20" s="38" t="s">
        <v>28</v>
      </c>
      <c r="L20" s="38" t="s">
        <v>28</v>
      </c>
      <c r="M20" s="38" t="s">
        <v>28</v>
      </c>
      <c r="N20" s="38">
        <v>261</v>
      </c>
      <c r="O20" s="38" t="s">
        <v>28</v>
      </c>
    </row>
    <row r="21" spans="1:19" ht="17.25" customHeight="1" x14ac:dyDescent="0.25">
      <c r="A21" s="29" t="s">
        <v>65</v>
      </c>
    </row>
    <row r="22" spans="1:19" ht="12" customHeight="1" x14ac:dyDescent="0.25">
      <c r="A22" s="29"/>
      <c r="B22" s="29" t="s">
        <v>76</v>
      </c>
      <c r="C22" s="38" t="s">
        <v>28</v>
      </c>
      <c r="D22" s="38" t="s">
        <v>28</v>
      </c>
      <c r="E22" s="38">
        <v>188</v>
      </c>
      <c r="F22" s="38" t="s">
        <v>28</v>
      </c>
      <c r="G22" s="38" t="s">
        <v>28</v>
      </c>
      <c r="H22" s="38" t="s">
        <v>28</v>
      </c>
      <c r="I22" s="38">
        <v>136</v>
      </c>
      <c r="J22" s="38" t="s">
        <v>28</v>
      </c>
      <c r="K22" s="38" t="s">
        <v>28</v>
      </c>
      <c r="L22" s="38" t="s">
        <v>28</v>
      </c>
      <c r="M22" s="38" t="s">
        <v>28</v>
      </c>
      <c r="N22" s="38" t="s">
        <v>28</v>
      </c>
      <c r="O22" s="38" t="s">
        <v>28</v>
      </c>
    </row>
    <row r="23" spans="1:19" ht="12" customHeight="1" x14ac:dyDescent="0.25">
      <c r="A23" s="46"/>
      <c r="B23" s="29" t="s">
        <v>77</v>
      </c>
      <c r="C23" s="38" t="s">
        <v>28</v>
      </c>
      <c r="D23" s="38" t="s">
        <v>28</v>
      </c>
      <c r="E23" s="38">
        <v>185</v>
      </c>
      <c r="F23" s="38" t="s">
        <v>28</v>
      </c>
      <c r="G23" s="38" t="s">
        <v>28</v>
      </c>
      <c r="H23" s="38" t="s">
        <v>28</v>
      </c>
      <c r="I23" s="38">
        <v>131</v>
      </c>
      <c r="J23" s="38" t="s">
        <v>28</v>
      </c>
      <c r="K23" s="38" t="s">
        <v>28</v>
      </c>
      <c r="L23" s="38" t="s">
        <v>28</v>
      </c>
      <c r="M23" s="38" t="s">
        <v>28</v>
      </c>
      <c r="N23" s="38">
        <v>131</v>
      </c>
      <c r="O23" s="38" t="s">
        <v>28</v>
      </c>
    </row>
    <row r="24" spans="1:19" ht="17.25" customHeight="1" x14ac:dyDescent="0.25">
      <c r="A24" s="98" t="s">
        <v>115</v>
      </c>
      <c r="B24" s="29"/>
      <c r="C24" s="53"/>
      <c r="D24" s="53"/>
      <c r="E24" s="53"/>
      <c r="F24" s="53"/>
      <c r="G24" s="53"/>
      <c r="H24" s="53"/>
      <c r="I24" s="53"/>
      <c r="J24" s="53"/>
      <c r="K24" s="53"/>
      <c r="L24" s="53"/>
      <c r="M24" s="53"/>
      <c r="N24" s="53"/>
      <c r="O24" s="53"/>
      <c r="S24" s="26"/>
    </row>
    <row r="25" spans="1:19" ht="12" customHeight="1" x14ac:dyDescent="0.25">
      <c r="A25" s="29" t="s">
        <v>3</v>
      </c>
    </row>
    <row r="26" spans="1:19" ht="12" customHeight="1" x14ac:dyDescent="0.25">
      <c r="A26" s="29"/>
      <c r="B26" s="29" t="s">
        <v>76</v>
      </c>
      <c r="C26" s="38">
        <v>0</v>
      </c>
      <c r="D26" s="38" t="s">
        <v>28</v>
      </c>
      <c r="E26" s="38">
        <v>4.5</v>
      </c>
      <c r="F26" s="38">
        <v>14.8</v>
      </c>
      <c r="G26" s="38">
        <v>5.9</v>
      </c>
      <c r="H26" s="38">
        <v>10.3</v>
      </c>
      <c r="I26" s="38">
        <v>13.2</v>
      </c>
      <c r="J26" s="38" t="s">
        <v>28</v>
      </c>
      <c r="K26" s="38">
        <v>10.1</v>
      </c>
      <c r="L26" s="38" t="s">
        <v>28</v>
      </c>
      <c r="M26" s="38" t="s">
        <v>28</v>
      </c>
      <c r="N26" s="38">
        <v>4.2</v>
      </c>
      <c r="O26" s="38">
        <v>2.2999999999999998</v>
      </c>
    </row>
    <row r="27" spans="1:19" ht="12" customHeight="1" x14ac:dyDescent="0.25">
      <c r="A27" s="29"/>
      <c r="B27" s="29" t="s">
        <v>77</v>
      </c>
      <c r="C27" s="38">
        <v>7.7</v>
      </c>
      <c r="D27" s="38" t="s">
        <v>28</v>
      </c>
      <c r="E27" s="38">
        <v>23.2</v>
      </c>
      <c r="F27" s="38">
        <v>15</v>
      </c>
      <c r="G27" s="38">
        <v>18.2</v>
      </c>
      <c r="H27" s="38">
        <v>18.100000000000001</v>
      </c>
      <c r="I27" s="38">
        <v>11.9</v>
      </c>
      <c r="J27" s="38" t="s">
        <v>28</v>
      </c>
      <c r="K27" s="38">
        <v>8.6999999999999993</v>
      </c>
      <c r="L27" s="38" t="s">
        <v>28</v>
      </c>
      <c r="M27" s="38" t="s">
        <v>28</v>
      </c>
      <c r="N27" s="38">
        <v>15.5</v>
      </c>
      <c r="O27" s="38">
        <v>16.8</v>
      </c>
    </row>
    <row r="28" spans="1:19" ht="17.25" customHeight="1" x14ac:dyDescent="0.25">
      <c r="A28" s="29" t="s">
        <v>64</v>
      </c>
      <c r="S28" s="81"/>
    </row>
    <row r="29" spans="1:19" ht="12" customHeight="1" x14ac:dyDescent="0.25">
      <c r="A29" s="29"/>
      <c r="B29" s="29" t="s">
        <v>76</v>
      </c>
      <c r="C29" s="38">
        <v>2.7</v>
      </c>
      <c r="D29" s="38" t="s">
        <v>28</v>
      </c>
      <c r="E29" s="38">
        <v>0.9</v>
      </c>
      <c r="F29" s="38">
        <v>0.9</v>
      </c>
      <c r="G29" s="38" t="s">
        <v>28</v>
      </c>
      <c r="H29" s="38" t="s">
        <v>28</v>
      </c>
      <c r="I29" s="38" t="s">
        <v>28</v>
      </c>
      <c r="J29" s="38" t="s">
        <v>28</v>
      </c>
      <c r="K29" s="38">
        <v>0.9</v>
      </c>
      <c r="L29" s="38" t="s">
        <v>28</v>
      </c>
      <c r="M29" s="38" t="s">
        <v>28</v>
      </c>
      <c r="N29" s="38">
        <v>1.7</v>
      </c>
      <c r="O29" s="38">
        <v>0.7</v>
      </c>
    </row>
    <row r="30" spans="1:19" ht="12" customHeight="1" x14ac:dyDescent="0.25">
      <c r="A30" s="29"/>
      <c r="B30" s="29" t="s">
        <v>77</v>
      </c>
      <c r="C30" s="38">
        <v>4.9000000000000004</v>
      </c>
      <c r="D30" s="38" t="s">
        <v>28</v>
      </c>
      <c r="E30" s="38">
        <v>11.5</v>
      </c>
      <c r="F30" s="38">
        <v>1.6</v>
      </c>
      <c r="G30" s="38" t="s">
        <v>28</v>
      </c>
      <c r="H30" s="38">
        <v>7.9</v>
      </c>
      <c r="I30" s="38" t="s">
        <v>28</v>
      </c>
      <c r="J30" s="38" t="s">
        <v>28</v>
      </c>
      <c r="K30" s="38">
        <v>8</v>
      </c>
      <c r="L30" s="38" t="s">
        <v>28</v>
      </c>
      <c r="M30" s="38" t="s">
        <v>28</v>
      </c>
      <c r="N30" s="38">
        <v>9.6</v>
      </c>
      <c r="O30" s="38">
        <v>4.8</v>
      </c>
    </row>
    <row r="31" spans="1:19" ht="17.25" customHeight="1" x14ac:dyDescent="0.25">
      <c r="A31" s="29" t="s">
        <v>65</v>
      </c>
    </row>
    <row r="32" spans="1:19" ht="12" customHeight="1" x14ac:dyDescent="0.25">
      <c r="A32" s="29"/>
      <c r="B32" s="29" t="s">
        <v>76</v>
      </c>
      <c r="C32" s="38" t="s">
        <v>28</v>
      </c>
      <c r="D32" s="38" t="s">
        <v>28</v>
      </c>
      <c r="E32" s="38">
        <v>86.3</v>
      </c>
      <c r="F32" s="38" t="s">
        <v>28</v>
      </c>
      <c r="G32" s="38" t="s">
        <v>28</v>
      </c>
      <c r="H32" s="38">
        <v>22.7</v>
      </c>
      <c r="I32" s="38">
        <v>26.5</v>
      </c>
      <c r="J32" s="38" t="s">
        <v>28</v>
      </c>
      <c r="K32" s="38">
        <v>45.9</v>
      </c>
      <c r="L32" s="38" t="s">
        <v>28</v>
      </c>
      <c r="M32" s="38" t="s">
        <v>28</v>
      </c>
      <c r="N32" s="38">
        <v>50.3</v>
      </c>
      <c r="O32" s="38">
        <v>35.6</v>
      </c>
    </row>
    <row r="33" spans="1:19" ht="12" customHeight="1" x14ac:dyDescent="0.25">
      <c r="A33" s="46"/>
      <c r="B33" s="29" t="s">
        <v>77</v>
      </c>
      <c r="C33" s="38" t="s">
        <v>28</v>
      </c>
      <c r="D33" s="38" t="s">
        <v>28</v>
      </c>
      <c r="E33" s="38">
        <v>89.1</v>
      </c>
      <c r="F33" s="38" t="s">
        <v>28</v>
      </c>
      <c r="G33" s="38" t="s">
        <v>28</v>
      </c>
      <c r="H33" s="38">
        <v>100.5</v>
      </c>
      <c r="I33" s="38">
        <v>100.4</v>
      </c>
      <c r="J33" s="38" t="s">
        <v>28</v>
      </c>
      <c r="K33" s="38">
        <v>110.2</v>
      </c>
      <c r="L33" s="38" t="s">
        <v>28</v>
      </c>
      <c r="M33" s="38" t="s">
        <v>28</v>
      </c>
      <c r="N33" s="38">
        <v>109.5</v>
      </c>
      <c r="O33" s="38">
        <v>99.8</v>
      </c>
    </row>
    <row r="34" spans="1:19" ht="17.25" customHeight="1" x14ac:dyDescent="0.25">
      <c r="A34" s="98" t="s">
        <v>116</v>
      </c>
      <c r="B34" s="29"/>
      <c r="C34" s="53"/>
      <c r="D34" s="53"/>
      <c r="E34" s="53"/>
      <c r="F34" s="53"/>
      <c r="G34" s="53"/>
      <c r="H34" s="53"/>
      <c r="I34" s="53"/>
      <c r="J34" s="53"/>
      <c r="K34" s="53"/>
      <c r="L34" s="53"/>
      <c r="M34" s="53"/>
      <c r="N34" s="53"/>
      <c r="O34" s="53"/>
      <c r="S34" s="26"/>
    </row>
    <row r="35" spans="1:19" ht="12" customHeight="1" x14ac:dyDescent="0.25">
      <c r="A35" s="29" t="s">
        <v>3</v>
      </c>
    </row>
    <row r="36" spans="1:19" ht="12" customHeight="1" x14ac:dyDescent="0.25">
      <c r="A36" s="29"/>
      <c r="B36" s="29" t="s">
        <v>76</v>
      </c>
      <c r="C36" s="38" t="s">
        <v>28</v>
      </c>
      <c r="D36" s="38" t="s">
        <v>28</v>
      </c>
      <c r="E36" s="38">
        <v>16.5</v>
      </c>
      <c r="F36" s="38" t="s">
        <v>28</v>
      </c>
      <c r="G36" s="38" t="s">
        <v>28</v>
      </c>
      <c r="H36" s="38">
        <v>20.6</v>
      </c>
      <c r="I36" s="38">
        <v>20.5</v>
      </c>
      <c r="J36" s="38" t="s">
        <v>28</v>
      </c>
      <c r="K36" s="38" t="s">
        <v>28</v>
      </c>
      <c r="L36" s="38" t="s">
        <v>28</v>
      </c>
      <c r="M36" s="38" t="s">
        <v>28</v>
      </c>
      <c r="N36" s="38">
        <v>35.1</v>
      </c>
      <c r="O36" s="38">
        <v>29</v>
      </c>
    </row>
    <row r="37" spans="1:19" ht="12" customHeight="1" x14ac:dyDescent="0.25">
      <c r="A37" s="29"/>
      <c r="B37" s="29" t="s">
        <v>77</v>
      </c>
      <c r="C37" s="38" t="s">
        <v>28</v>
      </c>
      <c r="D37" s="38" t="s">
        <v>28</v>
      </c>
      <c r="E37" s="38">
        <v>43.2</v>
      </c>
      <c r="F37" s="38" t="s">
        <v>28</v>
      </c>
      <c r="G37" s="38" t="s">
        <v>28</v>
      </c>
      <c r="H37" s="38">
        <v>66.2</v>
      </c>
      <c r="I37" s="38">
        <v>61.1</v>
      </c>
      <c r="J37" s="38" t="s">
        <v>28</v>
      </c>
      <c r="K37" s="38" t="s">
        <v>28</v>
      </c>
      <c r="L37" s="38" t="s">
        <v>28</v>
      </c>
      <c r="M37" s="38" t="s">
        <v>28</v>
      </c>
      <c r="N37" s="38">
        <v>49.4</v>
      </c>
      <c r="O37" s="38">
        <v>53.2</v>
      </c>
    </row>
    <row r="38" spans="1:19" ht="17.25" customHeight="1" x14ac:dyDescent="0.25">
      <c r="A38" s="29" t="s">
        <v>64</v>
      </c>
      <c r="S38" s="81"/>
    </row>
    <row r="39" spans="1:19" ht="12" customHeight="1" x14ac:dyDescent="0.25">
      <c r="A39" s="29"/>
      <c r="B39" s="29" t="s">
        <v>76</v>
      </c>
      <c r="C39" s="38" t="s">
        <v>28</v>
      </c>
      <c r="D39" s="38" t="s">
        <v>28</v>
      </c>
      <c r="E39" s="38">
        <v>19.399999999999999</v>
      </c>
      <c r="F39" s="38" t="s">
        <v>28</v>
      </c>
      <c r="G39" s="38" t="s">
        <v>28</v>
      </c>
      <c r="H39" s="38">
        <v>25.7</v>
      </c>
      <c r="I39" s="38">
        <v>12.9</v>
      </c>
      <c r="J39" s="38" t="s">
        <v>28</v>
      </c>
      <c r="K39" s="38" t="s">
        <v>28</v>
      </c>
      <c r="L39" s="38" t="s">
        <v>28</v>
      </c>
      <c r="M39" s="38" t="s">
        <v>28</v>
      </c>
      <c r="N39" s="38">
        <v>15.5</v>
      </c>
      <c r="O39" s="38">
        <v>9.9</v>
      </c>
    </row>
    <row r="40" spans="1:19" ht="12" customHeight="1" x14ac:dyDescent="0.25">
      <c r="A40" s="29"/>
      <c r="B40" s="29" t="s">
        <v>77</v>
      </c>
      <c r="C40" s="38" t="s">
        <v>28</v>
      </c>
      <c r="D40" s="38" t="s">
        <v>28</v>
      </c>
      <c r="E40" s="38">
        <v>36.799999999999997</v>
      </c>
      <c r="F40" s="38" t="s">
        <v>28</v>
      </c>
      <c r="G40" s="38" t="s">
        <v>28</v>
      </c>
      <c r="H40" s="38">
        <v>23.8</v>
      </c>
      <c r="I40" s="38">
        <v>63.3</v>
      </c>
      <c r="J40" s="38" t="s">
        <v>28</v>
      </c>
      <c r="K40" s="38" t="s">
        <v>28</v>
      </c>
      <c r="L40" s="38" t="s">
        <v>28</v>
      </c>
      <c r="M40" s="38" t="s">
        <v>28</v>
      </c>
      <c r="N40" s="38">
        <v>37.5</v>
      </c>
      <c r="O40" s="38">
        <v>29.9</v>
      </c>
    </row>
    <row r="41" spans="1:19" ht="17.25" customHeight="1" x14ac:dyDescent="0.25">
      <c r="A41" s="29" t="s">
        <v>65</v>
      </c>
    </row>
    <row r="42" spans="1:19" ht="12" customHeight="1" x14ac:dyDescent="0.25">
      <c r="A42" s="29"/>
      <c r="B42" s="29" t="s">
        <v>76</v>
      </c>
      <c r="C42" s="38" t="s">
        <v>28</v>
      </c>
      <c r="D42" s="38" t="s">
        <v>28</v>
      </c>
      <c r="E42" s="38">
        <v>52.5</v>
      </c>
      <c r="F42" s="38" t="s">
        <v>28</v>
      </c>
      <c r="G42" s="38" t="s">
        <v>28</v>
      </c>
      <c r="H42" s="38">
        <v>45.3</v>
      </c>
      <c r="I42" s="38">
        <v>37.799999999999997</v>
      </c>
      <c r="J42" s="38" t="s">
        <v>28</v>
      </c>
      <c r="K42" s="38" t="s">
        <v>28</v>
      </c>
      <c r="L42" s="38" t="s">
        <v>28</v>
      </c>
      <c r="M42" s="38" t="s">
        <v>28</v>
      </c>
      <c r="N42" s="38">
        <v>22.5</v>
      </c>
      <c r="O42" s="38">
        <v>30.3</v>
      </c>
    </row>
    <row r="43" spans="1:19" ht="12" customHeight="1" thickBot="1" x14ac:dyDescent="0.3">
      <c r="A43" s="66"/>
      <c r="B43" s="30" t="s">
        <v>77</v>
      </c>
      <c r="C43" s="39" t="s">
        <v>28</v>
      </c>
      <c r="D43" s="39" t="s">
        <v>28</v>
      </c>
      <c r="E43" s="39">
        <v>82.5</v>
      </c>
      <c r="F43" s="39" t="s">
        <v>28</v>
      </c>
      <c r="G43" s="39" t="s">
        <v>28</v>
      </c>
      <c r="H43" s="39">
        <v>53.6</v>
      </c>
      <c r="I43" s="39">
        <v>60.3</v>
      </c>
      <c r="J43" s="39" t="s">
        <v>28</v>
      </c>
      <c r="K43" s="39" t="s">
        <v>28</v>
      </c>
      <c r="L43" s="39" t="s">
        <v>28</v>
      </c>
      <c r="M43" s="39" t="s">
        <v>28</v>
      </c>
      <c r="N43" s="39">
        <v>46.1</v>
      </c>
      <c r="O43" s="39">
        <v>54</v>
      </c>
    </row>
    <row r="44" spans="1:19" ht="12" customHeight="1" x14ac:dyDescent="0.25">
      <c r="A44" s="103" t="s">
        <v>66</v>
      </c>
    </row>
    <row r="45" spans="1:19" ht="12" customHeight="1" x14ac:dyDescent="0.25">
      <c r="A45" s="87" t="s">
        <v>129</v>
      </c>
    </row>
  </sheetData>
  <pageMargins left="0.70866141732283472" right="0.70866141732283472" top="0.74803149606299213" bottom="0.74803149606299213" header="0.31496062992125984" footer="0.31496062992125984"/>
  <pageSetup paperSize="9" orientation="landscape" r:id="rId1"/>
  <ignoredErrors>
    <ignoredError sqref="C3:O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F78F-3921-4C0E-A90C-A906E580AA0F}">
  <dimension ref="A1:R14"/>
  <sheetViews>
    <sheetView showGridLines="0" workbookViewId="0"/>
  </sheetViews>
  <sheetFormatPr defaultRowHeight="12" customHeight="1" x14ac:dyDescent="0.25"/>
  <cols>
    <col min="2" max="2" width="6.42578125" style="99" customWidth="1"/>
    <col min="3" max="15" width="6.42578125" customWidth="1"/>
    <col min="16" max="19" width="5.5703125" customWidth="1"/>
  </cols>
  <sheetData>
    <row r="1" spans="1:18" ht="12" customHeight="1" x14ac:dyDescent="0.25">
      <c r="A1" s="26" t="s">
        <v>54</v>
      </c>
    </row>
    <row r="2" spans="1:18" ht="27" customHeight="1" thickBot="1" x14ac:dyDescent="0.3">
      <c r="A2" s="35" t="s">
        <v>117</v>
      </c>
    </row>
    <row r="3" spans="1:18" ht="12" customHeight="1" x14ac:dyDescent="0.25">
      <c r="A3" s="36"/>
      <c r="B3" s="37" t="s">
        <v>14</v>
      </c>
      <c r="C3" s="37" t="s">
        <v>15</v>
      </c>
      <c r="D3" s="37" t="s">
        <v>16</v>
      </c>
      <c r="E3" s="37" t="s">
        <v>17</v>
      </c>
      <c r="F3" s="37" t="s">
        <v>18</v>
      </c>
      <c r="G3" s="37" t="s">
        <v>19</v>
      </c>
      <c r="H3" s="37" t="s">
        <v>20</v>
      </c>
      <c r="I3" s="37" t="s">
        <v>21</v>
      </c>
      <c r="J3" s="37" t="s">
        <v>22</v>
      </c>
      <c r="K3" s="37" t="s">
        <v>23</v>
      </c>
      <c r="L3" s="37" t="s">
        <v>24</v>
      </c>
      <c r="M3" s="37" t="s">
        <v>25</v>
      </c>
      <c r="N3" s="37" t="s">
        <v>26</v>
      </c>
      <c r="O3" s="37">
        <v>2016</v>
      </c>
      <c r="R3" s="26"/>
    </row>
    <row r="4" spans="1:18" ht="17.25" customHeight="1" x14ac:dyDescent="0.25">
      <c r="A4" s="49" t="s">
        <v>3</v>
      </c>
      <c r="B4" s="40"/>
      <c r="C4" s="40"/>
      <c r="D4" s="40"/>
      <c r="E4" s="40"/>
      <c r="F4" s="40"/>
      <c r="G4" s="40"/>
      <c r="H4" s="40"/>
      <c r="I4" s="40"/>
      <c r="J4" s="40"/>
      <c r="K4" s="40"/>
      <c r="L4" s="40"/>
      <c r="M4" s="40"/>
      <c r="N4" s="40"/>
      <c r="O4" s="42"/>
    </row>
    <row r="5" spans="1:18" ht="12" customHeight="1" x14ac:dyDescent="0.25">
      <c r="A5" s="29" t="s">
        <v>76</v>
      </c>
      <c r="B5" s="40" t="s">
        <v>28</v>
      </c>
      <c r="C5" s="40" t="s">
        <v>28</v>
      </c>
      <c r="D5" s="41">
        <v>5176</v>
      </c>
      <c r="E5" s="41">
        <v>5355</v>
      </c>
      <c r="F5" s="41">
        <v>5060</v>
      </c>
      <c r="G5" s="40" t="s">
        <v>28</v>
      </c>
      <c r="H5" s="41">
        <v>5243</v>
      </c>
      <c r="I5" s="41">
        <v>5393</v>
      </c>
      <c r="J5" s="41">
        <v>5306</v>
      </c>
      <c r="K5" s="41">
        <v>5357</v>
      </c>
      <c r="L5" s="41">
        <v>5440</v>
      </c>
      <c r="M5" s="41">
        <v>5600</v>
      </c>
      <c r="N5" s="41">
        <v>4640</v>
      </c>
      <c r="O5" s="41">
        <v>5542</v>
      </c>
    </row>
    <row r="6" spans="1:18" ht="12" customHeight="1" x14ac:dyDescent="0.25">
      <c r="A6" s="29" t="s">
        <v>77</v>
      </c>
      <c r="B6" s="40" t="s">
        <v>28</v>
      </c>
      <c r="C6" s="40" t="s">
        <v>28</v>
      </c>
      <c r="D6" s="40">
        <v>7334</v>
      </c>
      <c r="E6" s="40">
        <v>7303</v>
      </c>
      <c r="F6" s="40">
        <v>7150</v>
      </c>
      <c r="G6" s="40" t="s">
        <v>28</v>
      </c>
      <c r="H6" s="40">
        <v>6939</v>
      </c>
      <c r="I6" s="40">
        <v>6440</v>
      </c>
      <c r="J6" s="40">
        <v>6545</v>
      </c>
      <c r="K6" s="40">
        <v>4341</v>
      </c>
      <c r="L6" s="40">
        <v>6479</v>
      </c>
      <c r="M6" s="40">
        <v>6663</v>
      </c>
      <c r="N6" s="40">
        <v>6817</v>
      </c>
      <c r="O6" s="42">
        <v>6773</v>
      </c>
    </row>
    <row r="7" spans="1:18" ht="17.25" customHeight="1" x14ac:dyDescent="0.25">
      <c r="A7" s="49" t="s">
        <v>64</v>
      </c>
      <c r="B7" s="40"/>
      <c r="C7" s="40"/>
      <c r="D7" s="40"/>
      <c r="E7" s="40"/>
      <c r="F7" s="40"/>
      <c r="G7" s="40"/>
      <c r="H7" s="40"/>
      <c r="I7" s="40"/>
      <c r="J7" s="40"/>
      <c r="K7" s="40"/>
      <c r="L7" s="40"/>
      <c r="M7" s="40"/>
      <c r="N7" s="40"/>
      <c r="O7" s="40"/>
      <c r="R7" s="26"/>
    </row>
    <row r="8" spans="1:18" ht="12" customHeight="1" x14ac:dyDescent="0.25">
      <c r="A8" s="29" t="s">
        <v>76</v>
      </c>
      <c r="B8" s="40" t="s">
        <v>28</v>
      </c>
      <c r="C8" s="40">
        <v>4047</v>
      </c>
      <c r="D8" s="40">
        <v>3652</v>
      </c>
      <c r="E8" s="40">
        <v>3297</v>
      </c>
      <c r="F8" s="40">
        <v>3110</v>
      </c>
      <c r="G8" s="40" t="s">
        <v>28</v>
      </c>
      <c r="H8" s="40" t="s">
        <v>28</v>
      </c>
      <c r="I8" s="40" t="s">
        <v>28</v>
      </c>
      <c r="J8" s="40">
        <v>3108</v>
      </c>
      <c r="K8" s="40">
        <v>3379</v>
      </c>
      <c r="L8" s="40">
        <v>3410</v>
      </c>
      <c r="M8" s="40">
        <v>2738</v>
      </c>
      <c r="N8" s="40">
        <v>2738</v>
      </c>
      <c r="O8" s="40" t="s">
        <v>28</v>
      </c>
      <c r="R8" s="81"/>
    </row>
    <row r="9" spans="1:18" ht="12" customHeight="1" x14ac:dyDescent="0.25">
      <c r="A9" s="29" t="s">
        <v>77</v>
      </c>
      <c r="B9" s="40" t="s">
        <v>28</v>
      </c>
      <c r="C9" s="40">
        <v>3332</v>
      </c>
      <c r="D9" s="40">
        <v>3191</v>
      </c>
      <c r="E9" s="40">
        <v>3190</v>
      </c>
      <c r="F9" s="40">
        <v>3157</v>
      </c>
      <c r="G9" s="40" t="s">
        <v>28</v>
      </c>
      <c r="H9" s="40" t="s">
        <v>28</v>
      </c>
      <c r="I9" s="40" t="s">
        <v>28</v>
      </c>
      <c r="J9" s="40">
        <v>3636</v>
      </c>
      <c r="K9" s="40">
        <v>3708</v>
      </c>
      <c r="L9" s="40">
        <v>3971</v>
      </c>
      <c r="M9" s="40">
        <v>3779</v>
      </c>
      <c r="N9" s="40">
        <v>3827</v>
      </c>
      <c r="O9" s="100" t="s">
        <v>28</v>
      </c>
      <c r="R9" s="81"/>
    </row>
    <row r="10" spans="1:18" ht="17.25" customHeight="1" x14ac:dyDescent="0.25">
      <c r="A10" s="49" t="s">
        <v>65</v>
      </c>
      <c r="B10" s="40"/>
      <c r="C10" s="40"/>
      <c r="D10" s="40"/>
      <c r="E10" s="40"/>
      <c r="F10" s="40"/>
      <c r="G10" s="40"/>
      <c r="H10" s="41"/>
      <c r="I10" s="41"/>
      <c r="J10" s="41"/>
      <c r="K10" s="41"/>
      <c r="L10" s="41"/>
      <c r="M10" s="41"/>
      <c r="N10" s="41"/>
      <c r="O10" s="41"/>
    </row>
    <row r="11" spans="1:18" ht="12" customHeight="1" x14ac:dyDescent="0.25">
      <c r="A11" s="29" t="s">
        <v>76</v>
      </c>
      <c r="B11" s="40">
        <v>2928</v>
      </c>
      <c r="C11" s="40" t="s">
        <v>28</v>
      </c>
      <c r="D11" s="40" t="s">
        <v>28</v>
      </c>
      <c r="E11" s="40">
        <v>3286</v>
      </c>
      <c r="F11" s="40" t="s">
        <v>28</v>
      </c>
      <c r="G11" s="40">
        <v>3404</v>
      </c>
      <c r="H11" s="40">
        <v>3692</v>
      </c>
      <c r="I11" s="40">
        <v>3159</v>
      </c>
      <c r="J11" s="40">
        <v>3023</v>
      </c>
      <c r="K11" s="40">
        <v>3196</v>
      </c>
      <c r="L11" s="40">
        <v>3619</v>
      </c>
      <c r="M11" s="40">
        <v>3685</v>
      </c>
      <c r="N11" s="40">
        <v>3103</v>
      </c>
      <c r="O11" s="40">
        <v>3800</v>
      </c>
      <c r="R11" s="78"/>
    </row>
    <row r="12" spans="1:18" ht="12" customHeight="1" thickBot="1" x14ac:dyDescent="0.3">
      <c r="A12" s="30" t="s">
        <v>77</v>
      </c>
      <c r="B12" s="61">
        <v>3061</v>
      </c>
      <c r="C12" s="61" t="s">
        <v>28</v>
      </c>
      <c r="D12" s="61" t="s">
        <v>28</v>
      </c>
      <c r="E12" s="61">
        <v>2916</v>
      </c>
      <c r="F12" s="61" t="s">
        <v>28</v>
      </c>
      <c r="G12" s="61">
        <v>3087</v>
      </c>
      <c r="H12" s="61">
        <v>2846</v>
      </c>
      <c r="I12" s="61">
        <v>3060</v>
      </c>
      <c r="J12" s="61">
        <v>2970</v>
      </c>
      <c r="K12" s="61">
        <v>2929</v>
      </c>
      <c r="L12" s="61">
        <v>3248</v>
      </c>
      <c r="M12" s="61">
        <v>3291</v>
      </c>
      <c r="N12" s="61">
        <v>3335</v>
      </c>
      <c r="O12" s="61">
        <v>3339</v>
      </c>
      <c r="R12" s="78"/>
    </row>
    <row r="13" spans="1:18" ht="12" customHeight="1" x14ac:dyDescent="0.25">
      <c r="A13" s="103" t="s">
        <v>66</v>
      </c>
    </row>
    <row r="14" spans="1:18" ht="12" customHeight="1" x14ac:dyDescent="0.25">
      <c r="A14" s="87" t="s">
        <v>129</v>
      </c>
    </row>
  </sheetData>
  <pageMargins left="0.70866141732283472" right="0.70866141732283472" top="0.74803149606299213" bottom="0.74803149606299213" header="0.31496062992125984" footer="0.31496062992125984"/>
  <pageSetup paperSize="9" orientation="landscape" r:id="rId1"/>
  <ignoredErrors>
    <ignoredError sqref="B3:O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F210-B527-4975-A5F9-BE20BAD3D015}">
  <dimension ref="A1:N16"/>
  <sheetViews>
    <sheetView showGridLines="0" workbookViewId="0">
      <selection activeCell="K14" sqref="K14"/>
    </sheetView>
  </sheetViews>
  <sheetFormatPr defaultColWidth="8.85546875" defaultRowHeight="12" x14ac:dyDescent="0.2"/>
  <cols>
    <col min="1" max="1" width="33.5703125" style="26" customWidth="1"/>
    <col min="2" max="13" width="6.85546875" style="26" customWidth="1"/>
    <col min="14" max="16384" width="8.85546875" style="26"/>
  </cols>
  <sheetData>
    <row r="1" spans="1:14" x14ac:dyDescent="0.2">
      <c r="A1" s="26" t="s">
        <v>54</v>
      </c>
      <c r="B1" s="94"/>
    </row>
    <row r="2" spans="1:14" ht="27" customHeight="1" thickBot="1" x14ac:dyDescent="0.25">
      <c r="A2" s="35" t="s">
        <v>118</v>
      </c>
    </row>
    <row r="3" spans="1:14" x14ac:dyDescent="0.2">
      <c r="A3" s="37"/>
      <c r="B3" s="37" t="s">
        <v>16</v>
      </c>
      <c r="C3" s="37" t="s">
        <v>17</v>
      </c>
      <c r="D3" s="37" t="s">
        <v>18</v>
      </c>
      <c r="E3" s="37" t="s">
        <v>19</v>
      </c>
      <c r="F3" s="37" t="s">
        <v>20</v>
      </c>
      <c r="G3" s="37" t="s">
        <v>21</v>
      </c>
      <c r="H3" s="37" t="s">
        <v>22</v>
      </c>
      <c r="I3" s="37" t="s">
        <v>23</v>
      </c>
      <c r="J3" s="37" t="s">
        <v>24</v>
      </c>
      <c r="K3" s="37" t="s">
        <v>25</v>
      </c>
      <c r="L3" s="37" t="s">
        <v>26</v>
      </c>
      <c r="M3" s="37" t="s">
        <v>29</v>
      </c>
    </row>
    <row r="4" spans="1:14" ht="17.25" customHeight="1" x14ac:dyDescent="0.2">
      <c r="A4" s="49" t="s">
        <v>3</v>
      </c>
      <c r="B4" s="51"/>
      <c r="C4" s="51"/>
      <c r="D4" s="51"/>
      <c r="E4" s="51"/>
      <c r="F4" s="51"/>
      <c r="G4" s="51"/>
      <c r="H4" s="51"/>
      <c r="I4" s="51"/>
      <c r="J4" s="51"/>
      <c r="K4" s="51"/>
      <c r="L4" s="51"/>
      <c r="M4" s="51"/>
    </row>
    <row r="5" spans="1:14" x14ac:dyDescent="0.2">
      <c r="A5" s="29" t="s">
        <v>119</v>
      </c>
      <c r="B5" s="51">
        <v>68</v>
      </c>
      <c r="C5" s="51">
        <v>53</v>
      </c>
      <c r="D5" s="51">
        <v>73</v>
      </c>
      <c r="E5" s="51">
        <v>68</v>
      </c>
      <c r="F5" s="51">
        <v>68</v>
      </c>
      <c r="G5" s="51">
        <v>71</v>
      </c>
      <c r="H5" s="51">
        <v>73</v>
      </c>
      <c r="I5" s="51">
        <v>60</v>
      </c>
      <c r="J5" s="51">
        <v>70</v>
      </c>
      <c r="K5" s="51">
        <v>66</v>
      </c>
      <c r="L5" s="51">
        <v>69</v>
      </c>
      <c r="M5" s="51">
        <v>76</v>
      </c>
      <c r="N5" s="29"/>
    </row>
    <row r="6" spans="1:14" x14ac:dyDescent="0.2">
      <c r="A6" s="29" t="s">
        <v>120</v>
      </c>
      <c r="B6" s="51">
        <v>264</v>
      </c>
      <c r="C6" s="51">
        <v>182</v>
      </c>
      <c r="D6" s="51">
        <v>257</v>
      </c>
      <c r="E6" s="51">
        <v>234</v>
      </c>
      <c r="F6" s="51">
        <v>258</v>
      </c>
      <c r="G6" s="51">
        <v>247</v>
      </c>
      <c r="H6" s="51">
        <v>257</v>
      </c>
      <c r="I6" s="51">
        <v>208</v>
      </c>
      <c r="J6" s="51">
        <v>247</v>
      </c>
      <c r="K6" s="51">
        <v>244</v>
      </c>
      <c r="L6" s="51">
        <v>247</v>
      </c>
      <c r="M6" s="51">
        <v>265</v>
      </c>
    </row>
    <row r="7" spans="1:14" ht="17.25" customHeight="1" x14ac:dyDescent="0.2">
      <c r="A7" s="49" t="s">
        <v>64</v>
      </c>
      <c r="B7" s="53"/>
      <c r="C7" s="53"/>
      <c r="D7" s="53"/>
      <c r="E7" s="53"/>
      <c r="F7" s="53"/>
      <c r="G7" s="53"/>
      <c r="H7" s="53"/>
      <c r="I7" s="53"/>
      <c r="J7" s="53"/>
      <c r="K7" s="53"/>
      <c r="L7" s="53"/>
      <c r="M7" s="53"/>
    </row>
    <row r="8" spans="1:14" x14ac:dyDescent="0.2">
      <c r="A8" s="29" t="s">
        <v>119</v>
      </c>
      <c r="B8" s="51">
        <v>29</v>
      </c>
      <c r="C8" s="51">
        <v>41</v>
      </c>
      <c r="D8" s="51">
        <v>46</v>
      </c>
      <c r="E8" s="51">
        <v>37</v>
      </c>
      <c r="F8" s="51">
        <v>51</v>
      </c>
      <c r="G8" s="51">
        <v>33</v>
      </c>
      <c r="H8" s="51">
        <v>33</v>
      </c>
      <c r="I8" s="51">
        <v>34</v>
      </c>
      <c r="J8" s="51">
        <v>23</v>
      </c>
      <c r="K8" s="51">
        <v>30</v>
      </c>
      <c r="L8" s="51">
        <v>21</v>
      </c>
      <c r="M8" s="51">
        <v>26</v>
      </c>
    </row>
    <row r="9" spans="1:14" x14ac:dyDescent="0.2">
      <c r="A9" s="29" t="s">
        <v>120</v>
      </c>
      <c r="B9" s="51">
        <v>41</v>
      </c>
      <c r="C9" s="51">
        <v>62</v>
      </c>
      <c r="D9" s="51">
        <v>67</v>
      </c>
      <c r="E9" s="51">
        <v>55</v>
      </c>
      <c r="F9" s="51">
        <v>83</v>
      </c>
      <c r="G9" s="51">
        <v>52</v>
      </c>
      <c r="H9" s="51">
        <v>57</v>
      </c>
      <c r="I9" s="51">
        <v>55</v>
      </c>
      <c r="J9" s="51">
        <v>37</v>
      </c>
      <c r="K9" s="51">
        <v>47</v>
      </c>
      <c r="L9" s="51">
        <v>35</v>
      </c>
      <c r="M9" s="51">
        <v>38</v>
      </c>
    </row>
    <row r="10" spans="1:14" ht="17.25" customHeight="1" x14ac:dyDescent="0.2">
      <c r="A10" s="49" t="s">
        <v>65</v>
      </c>
      <c r="B10" s="51"/>
      <c r="C10" s="51"/>
      <c r="D10" s="51"/>
      <c r="E10" s="51"/>
      <c r="F10" s="51"/>
      <c r="G10" s="51"/>
      <c r="H10" s="51"/>
      <c r="I10" s="51"/>
      <c r="J10" s="51"/>
      <c r="K10" s="51"/>
      <c r="L10" s="51"/>
      <c r="M10" s="51"/>
    </row>
    <row r="11" spans="1:14" x14ac:dyDescent="0.2">
      <c r="A11" s="29" t="s">
        <v>119</v>
      </c>
      <c r="B11" s="51">
        <v>899</v>
      </c>
      <c r="C11" s="51">
        <v>904</v>
      </c>
      <c r="D11" s="51">
        <v>887</v>
      </c>
      <c r="E11" s="51">
        <v>899</v>
      </c>
      <c r="F11" s="51">
        <v>799</v>
      </c>
      <c r="G11" s="51">
        <v>858</v>
      </c>
      <c r="H11" s="51">
        <v>743</v>
      </c>
      <c r="I11" s="51">
        <v>784</v>
      </c>
      <c r="J11" s="51">
        <v>875</v>
      </c>
      <c r="K11" s="51">
        <v>864</v>
      </c>
      <c r="L11" s="51">
        <v>864</v>
      </c>
      <c r="M11" s="51">
        <v>855</v>
      </c>
    </row>
    <row r="12" spans="1:14" ht="12.75" thickBot="1" x14ac:dyDescent="0.25">
      <c r="A12" s="30" t="s">
        <v>120</v>
      </c>
      <c r="B12" s="57">
        <v>1015</v>
      </c>
      <c r="C12" s="57">
        <v>1074</v>
      </c>
      <c r="D12" s="57">
        <v>1040</v>
      </c>
      <c r="E12" s="57">
        <v>1078</v>
      </c>
      <c r="F12" s="57">
        <v>893</v>
      </c>
      <c r="G12" s="57">
        <v>987</v>
      </c>
      <c r="H12" s="57">
        <v>905</v>
      </c>
      <c r="I12" s="57">
        <v>997</v>
      </c>
      <c r="J12" s="57">
        <v>1067</v>
      </c>
      <c r="K12" s="57">
        <v>1073</v>
      </c>
      <c r="L12" s="57">
        <v>1012</v>
      </c>
      <c r="M12" s="57">
        <v>1030</v>
      </c>
    </row>
    <row r="13" spans="1:14" x14ac:dyDescent="0.2">
      <c r="A13" s="103" t="s">
        <v>66</v>
      </c>
    </row>
    <row r="14" spans="1:14" x14ac:dyDescent="0.2">
      <c r="A14" s="87" t="s">
        <v>129</v>
      </c>
    </row>
    <row r="16" spans="1:14" x14ac:dyDescent="0.2">
      <c r="A16" s="94"/>
    </row>
  </sheetData>
  <pageMargins left="0.70866141732283472" right="0.70866141732283472" top="0.74803149606299213" bottom="0.74803149606299213" header="0.31496062992125984" footer="0.31496062992125984"/>
  <pageSetup paperSize="9" orientation="landscape" r:id="rId1"/>
  <ignoredErrors>
    <ignoredError sqref="B3:N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62B9-A2BA-49C8-89A5-86CFCCCB5F5C}">
  <dimension ref="A1:R22"/>
  <sheetViews>
    <sheetView showGridLines="0" workbookViewId="0"/>
  </sheetViews>
  <sheetFormatPr defaultColWidth="8.85546875" defaultRowHeight="12" x14ac:dyDescent="0.2"/>
  <cols>
    <col min="1" max="1" width="7.7109375" style="26" customWidth="1"/>
    <col min="2" max="15" width="6.28515625" style="26" customWidth="1"/>
    <col min="16" max="18" width="5.7109375" style="26" customWidth="1"/>
    <col min="19" max="16384" width="8.85546875" style="26"/>
  </cols>
  <sheetData>
    <row r="1" spans="1:18" x14ac:dyDescent="0.2">
      <c r="A1" s="26" t="s">
        <v>54</v>
      </c>
    </row>
    <row r="2" spans="1:18" ht="27" customHeight="1" thickBot="1" x14ac:dyDescent="0.25">
      <c r="A2" s="35" t="s">
        <v>143</v>
      </c>
    </row>
    <row r="3" spans="1:18" x14ac:dyDescent="0.2">
      <c r="A3" s="36" t="s">
        <v>68</v>
      </c>
      <c r="B3" s="37" t="s">
        <v>16</v>
      </c>
      <c r="C3" s="37" t="s">
        <v>17</v>
      </c>
      <c r="D3" s="37" t="s">
        <v>18</v>
      </c>
      <c r="E3" s="37" t="s">
        <v>19</v>
      </c>
      <c r="F3" s="37" t="s">
        <v>20</v>
      </c>
      <c r="G3" s="37" t="s">
        <v>21</v>
      </c>
      <c r="H3" s="37" t="s">
        <v>22</v>
      </c>
      <c r="I3" s="37" t="s">
        <v>23</v>
      </c>
      <c r="J3" s="37" t="s">
        <v>24</v>
      </c>
      <c r="K3" s="37" t="s">
        <v>25</v>
      </c>
      <c r="L3" s="37" t="s">
        <v>26</v>
      </c>
      <c r="M3" s="37" t="s">
        <v>29</v>
      </c>
      <c r="N3" s="37" t="s">
        <v>30</v>
      </c>
      <c r="O3" s="37">
        <v>2018</v>
      </c>
      <c r="P3" s="37">
        <v>2019</v>
      </c>
      <c r="Q3" s="37">
        <v>2020</v>
      </c>
      <c r="R3" s="37">
        <v>2021</v>
      </c>
    </row>
    <row r="4" spans="1:18" ht="17.25" customHeight="1" x14ac:dyDescent="0.2">
      <c r="A4" s="49" t="s">
        <v>3</v>
      </c>
      <c r="B4" s="44"/>
      <c r="C4" s="44"/>
      <c r="D4" s="44"/>
      <c r="E4" s="44"/>
      <c r="F4" s="44"/>
      <c r="G4" s="44"/>
      <c r="H4" s="44"/>
      <c r="I4" s="44"/>
      <c r="J4" s="44"/>
      <c r="K4" s="44"/>
      <c r="L4" s="44"/>
      <c r="M4" s="44"/>
      <c r="N4" s="44"/>
      <c r="O4" s="44"/>
      <c r="P4" s="44"/>
      <c r="Q4" s="44"/>
      <c r="R4" s="44"/>
    </row>
    <row r="5" spans="1:18" x14ac:dyDescent="0.2">
      <c r="A5" s="49" t="s">
        <v>27</v>
      </c>
      <c r="B5" s="122">
        <v>62.9</v>
      </c>
      <c r="C5" s="122">
        <v>61.4</v>
      </c>
      <c r="D5" s="122">
        <v>62.6</v>
      </c>
      <c r="E5" s="122">
        <v>63.6</v>
      </c>
      <c r="F5" s="122">
        <v>64</v>
      </c>
      <c r="G5" s="122">
        <v>64.599999999999994</v>
      </c>
      <c r="H5" s="122">
        <v>66.2</v>
      </c>
      <c r="I5" s="122">
        <v>61.9</v>
      </c>
      <c r="J5" s="122">
        <v>62.8</v>
      </c>
      <c r="K5" s="122">
        <v>60.5</v>
      </c>
      <c r="L5" s="122">
        <v>62.4</v>
      </c>
      <c r="M5" s="122">
        <v>61.2</v>
      </c>
      <c r="N5" s="122">
        <v>57.6</v>
      </c>
      <c r="O5" s="122">
        <v>57.2</v>
      </c>
      <c r="P5" s="122">
        <v>57.7</v>
      </c>
      <c r="Q5" s="122">
        <v>56.8</v>
      </c>
      <c r="R5" s="122">
        <v>62.6</v>
      </c>
    </row>
    <row r="6" spans="1:18" x14ac:dyDescent="0.2">
      <c r="A6" s="29" t="s">
        <v>121</v>
      </c>
      <c r="B6" s="44">
        <v>19.5</v>
      </c>
      <c r="C6" s="44">
        <v>20.3</v>
      </c>
      <c r="D6" s="44">
        <v>21.2</v>
      </c>
      <c r="E6" s="44">
        <v>25.3</v>
      </c>
      <c r="F6" s="44">
        <v>24.1</v>
      </c>
      <c r="G6" s="44">
        <v>23.3</v>
      </c>
      <c r="H6" s="44">
        <v>26.5</v>
      </c>
      <c r="I6" s="44">
        <v>27.4</v>
      </c>
      <c r="J6" s="44">
        <v>31.3</v>
      </c>
      <c r="K6" s="44">
        <v>27.7</v>
      </c>
      <c r="L6" s="44">
        <v>27.5</v>
      </c>
      <c r="M6" s="44">
        <v>25</v>
      </c>
      <c r="N6" s="44">
        <v>24.9</v>
      </c>
      <c r="O6" s="44">
        <v>26.2</v>
      </c>
      <c r="P6" s="44">
        <v>28.6</v>
      </c>
      <c r="Q6" s="44">
        <v>29.7</v>
      </c>
      <c r="R6" s="44">
        <v>27.2</v>
      </c>
    </row>
    <row r="7" spans="1:18" x14ac:dyDescent="0.2">
      <c r="A7" s="29" t="s">
        <v>122</v>
      </c>
      <c r="B7" s="44">
        <v>88.8</v>
      </c>
      <c r="C7" s="44">
        <v>89.8</v>
      </c>
      <c r="D7" s="44">
        <v>88.7</v>
      </c>
      <c r="E7" s="44">
        <v>90.2</v>
      </c>
      <c r="F7" s="44">
        <v>90.3</v>
      </c>
      <c r="G7" s="44">
        <v>89</v>
      </c>
      <c r="H7" s="44">
        <v>90.1</v>
      </c>
      <c r="I7" s="44">
        <v>89.6</v>
      </c>
      <c r="J7" s="44">
        <v>91.8</v>
      </c>
      <c r="K7" s="44">
        <v>91.1</v>
      </c>
      <c r="L7" s="44">
        <v>94</v>
      </c>
      <c r="M7" s="44">
        <v>92</v>
      </c>
      <c r="N7" s="44">
        <v>92.4</v>
      </c>
      <c r="O7" s="44">
        <v>89.2</v>
      </c>
      <c r="P7" s="44">
        <v>89.8</v>
      </c>
      <c r="Q7" s="44">
        <v>87.2</v>
      </c>
      <c r="R7" s="44">
        <v>84.1</v>
      </c>
    </row>
    <row r="8" spans="1:18" x14ac:dyDescent="0.2">
      <c r="A8" s="29" t="s">
        <v>123</v>
      </c>
      <c r="B8" s="44">
        <v>91.1</v>
      </c>
      <c r="C8" s="44">
        <v>94.8</v>
      </c>
      <c r="D8" s="44">
        <v>97.6</v>
      </c>
      <c r="E8" s="44">
        <v>95.5</v>
      </c>
      <c r="F8" s="44">
        <v>98.3</v>
      </c>
      <c r="G8" s="44">
        <v>101</v>
      </c>
      <c r="H8" s="44">
        <v>97.1</v>
      </c>
      <c r="I8" s="44">
        <v>102.2</v>
      </c>
      <c r="J8" s="44">
        <v>97.9</v>
      </c>
      <c r="K8" s="44">
        <v>95</v>
      </c>
      <c r="L8" s="44">
        <v>91.5</v>
      </c>
      <c r="M8" s="44">
        <v>99.8</v>
      </c>
      <c r="N8" s="44">
        <v>93.8</v>
      </c>
      <c r="O8" s="44">
        <v>95.9</v>
      </c>
      <c r="P8" s="44">
        <v>90.1</v>
      </c>
      <c r="Q8" s="44">
        <v>88.8</v>
      </c>
      <c r="R8" s="44">
        <v>90.9</v>
      </c>
    </row>
    <row r="9" spans="1:18" ht="17.25" customHeight="1" x14ac:dyDescent="0.2">
      <c r="A9" s="49" t="s">
        <v>64</v>
      </c>
      <c r="B9" s="96"/>
      <c r="C9" s="96"/>
      <c r="D9" s="96"/>
      <c r="E9" s="96"/>
      <c r="F9" s="96"/>
      <c r="G9" s="96"/>
      <c r="H9" s="96"/>
      <c r="I9" s="96"/>
      <c r="J9" s="96"/>
      <c r="K9" s="96"/>
      <c r="L9" s="96"/>
      <c r="M9" s="96"/>
      <c r="N9" s="96"/>
      <c r="O9" s="96"/>
      <c r="P9" s="96"/>
      <c r="Q9" s="96"/>
      <c r="R9" s="96"/>
    </row>
    <row r="10" spans="1:18" x14ac:dyDescent="0.2">
      <c r="A10" s="49" t="s">
        <v>27</v>
      </c>
      <c r="B10" s="122">
        <v>57.7</v>
      </c>
      <c r="C10" s="122">
        <v>59.6</v>
      </c>
      <c r="D10" s="122">
        <v>58.9</v>
      </c>
      <c r="E10" s="122">
        <v>63</v>
      </c>
      <c r="F10" s="122" t="s">
        <v>28</v>
      </c>
      <c r="G10" s="122">
        <v>65.8</v>
      </c>
      <c r="H10" s="122">
        <v>65.2</v>
      </c>
      <c r="I10" s="122">
        <v>66.2</v>
      </c>
      <c r="J10" s="122" t="s">
        <v>28</v>
      </c>
      <c r="K10" s="122">
        <v>66.7</v>
      </c>
      <c r="L10" s="122">
        <v>67</v>
      </c>
      <c r="M10" s="122">
        <v>67.8</v>
      </c>
      <c r="N10" s="122">
        <v>70</v>
      </c>
      <c r="O10" s="122" t="s">
        <v>28</v>
      </c>
      <c r="P10" s="122">
        <v>72</v>
      </c>
      <c r="Q10" s="122">
        <v>72</v>
      </c>
      <c r="R10" s="122">
        <v>72.400000000000006</v>
      </c>
    </row>
    <row r="11" spans="1:18" x14ac:dyDescent="0.2">
      <c r="A11" s="29" t="s">
        <v>121</v>
      </c>
      <c r="B11" s="44">
        <v>59.8</v>
      </c>
      <c r="C11" s="44">
        <v>61.1</v>
      </c>
      <c r="D11" s="44">
        <v>61.3</v>
      </c>
      <c r="E11" s="44">
        <v>61.7</v>
      </c>
      <c r="F11" s="44" t="s">
        <v>28</v>
      </c>
      <c r="G11" s="44">
        <v>64.8</v>
      </c>
      <c r="H11" s="44">
        <v>63.9</v>
      </c>
      <c r="I11" s="44">
        <v>67.599999999999994</v>
      </c>
      <c r="J11" s="44" t="s">
        <v>28</v>
      </c>
      <c r="K11" s="44">
        <v>63.7</v>
      </c>
      <c r="L11" s="44">
        <v>63</v>
      </c>
      <c r="M11" s="44">
        <v>64.599999999999994</v>
      </c>
      <c r="N11" s="44">
        <v>61.4</v>
      </c>
      <c r="O11" s="44" t="s">
        <v>28</v>
      </c>
      <c r="P11" s="44">
        <v>65.8</v>
      </c>
      <c r="Q11" s="44">
        <v>68.3</v>
      </c>
      <c r="R11" s="44">
        <v>61.9</v>
      </c>
    </row>
    <row r="12" spans="1:18" x14ac:dyDescent="0.2">
      <c r="A12" s="29" t="s">
        <v>122</v>
      </c>
      <c r="B12" s="44">
        <v>88.4</v>
      </c>
      <c r="C12" s="44">
        <v>90.7</v>
      </c>
      <c r="D12" s="44">
        <v>94</v>
      </c>
      <c r="E12" s="44">
        <v>93.6</v>
      </c>
      <c r="F12" s="44" t="s">
        <v>28</v>
      </c>
      <c r="G12" s="44">
        <v>94.6</v>
      </c>
      <c r="H12" s="44">
        <v>93.6</v>
      </c>
      <c r="I12" s="44">
        <v>96</v>
      </c>
      <c r="J12" s="44" t="s">
        <v>28</v>
      </c>
      <c r="K12" s="44">
        <v>93.7</v>
      </c>
      <c r="L12" s="44">
        <v>98.8</v>
      </c>
      <c r="M12" s="44">
        <v>95.2</v>
      </c>
      <c r="N12" s="44">
        <v>99.5</v>
      </c>
      <c r="O12" s="44" t="s">
        <v>28</v>
      </c>
      <c r="P12" s="44">
        <v>97.9</v>
      </c>
      <c r="Q12" s="44">
        <v>97.9</v>
      </c>
      <c r="R12" s="44">
        <v>98.3</v>
      </c>
    </row>
    <row r="13" spans="1:18" x14ac:dyDescent="0.2">
      <c r="A13" s="29" t="s">
        <v>123</v>
      </c>
      <c r="B13" s="44">
        <v>82.4</v>
      </c>
      <c r="C13" s="44">
        <v>81.2</v>
      </c>
      <c r="D13" s="44">
        <v>74.5</v>
      </c>
      <c r="E13" s="44">
        <v>96.6</v>
      </c>
      <c r="F13" s="44" t="s">
        <v>28</v>
      </c>
      <c r="G13" s="44">
        <v>93.5</v>
      </c>
      <c r="H13" s="44">
        <v>95.3</v>
      </c>
      <c r="I13" s="44">
        <v>94.3</v>
      </c>
      <c r="J13" s="44" t="s">
        <v>28</v>
      </c>
      <c r="K13" s="44">
        <v>100.6</v>
      </c>
      <c r="L13" s="44">
        <v>93.1</v>
      </c>
      <c r="M13" s="44">
        <v>94.5</v>
      </c>
      <c r="N13" s="26">
        <v>101.1</v>
      </c>
      <c r="O13" s="44" t="s">
        <v>28</v>
      </c>
      <c r="P13" s="44">
        <v>101.5</v>
      </c>
      <c r="Q13" s="44">
        <v>96.4</v>
      </c>
      <c r="R13" s="44">
        <v>98.8</v>
      </c>
    </row>
    <row r="14" spans="1:18" ht="17.25" customHeight="1" x14ac:dyDescent="0.2">
      <c r="A14" s="49" t="s">
        <v>65</v>
      </c>
      <c r="B14" s="44"/>
      <c r="C14" s="44"/>
      <c r="D14" s="44"/>
      <c r="E14" s="44"/>
      <c r="F14" s="44"/>
      <c r="G14" s="44"/>
      <c r="H14" s="44"/>
      <c r="I14" s="44"/>
      <c r="J14" s="44"/>
      <c r="K14" s="44"/>
      <c r="L14" s="44"/>
      <c r="M14" s="44"/>
      <c r="N14" s="44"/>
      <c r="O14" s="44"/>
      <c r="P14" s="44"/>
      <c r="Q14" s="44"/>
      <c r="R14" s="44"/>
    </row>
    <row r="15" spans="1:18" x14ac:dyDescent="0.2">
      <c r="A15" s="49" t="s">
        <v>27</v>
      </c>
      <c r="B15" s="122" t="s">
        <v>28</v>
      </c>
      <c r="C15" s="122" t="s">
        <v>28</v>
      </c>
      <c r="D15" s="122" t="s">
        <v>28</v>
      </c>
      <c r="E15" s="122" t="s">
        <v>28</v>
      </c>
      <c r="F15" s="122" t="s">
        <v>28</v>
      </c>
      <c r="G15" s="122" t="s">
        <v>28</v>
      </c>
      <c r="H15" s="122" t="s">
        <v>28</v>
      </c>
      <c r="I15" s="122" t="s">
        <v>28</v>
      </c>
      <c r="J15" s="122">
        <v>44.8</v>
      </c>
      <c r="K15" s="122">
        <v>46.1</v>
      </c>
      <c r="L15" s="122">
        <v>46.6</v>
      </c>
      <c r="M15" s="122">
        <v>46.6</v>
      </c>
      <c r="N15" s="122">
        <v>51.1</v>
      </c>
      <c r="O15" s="122">
        <v>52.3</v>
      </c>
      <c r="P15" s="122">
        <v>52.4</v>
      </c>
      <c r="Q15" s="122">
        <v>51.9</v>
      </c>
      <c r="R15" s="122">
        <v>53.8</v>
      </c>
    </row>
    <row r="16" spans="1:18" x14ac:dyDescent="0.2">
      <c r="A16" s="29" t="s">
        <v>121</v>
      </c>
      <c r="B16" s="44" t="s">
        <v>28</v>
      </c>
      <c r="C16" s="44" t="s">
        <v>28</v>
      </c>
      <c r="D16" s="44" t="s">
        <v>28</v>
      </c>
      <c r="E16" s="44" t="s">
        <v>28</v>
      </c>
      <c r="F16" s="44" t="s">
        <v>28</v>
      </c>
      <c r="G16" s="44" t="s">
        <v>28</v>
      </c>
      <c r="H16" s="44" t="s">
        <v>28</v>
      </c>
      <c r="I16" s="44" t="s">
        <v>28</v>
      </c>
      <c r="J16" s="44">
        <v>61.7</v>
      </c>
      <c r="K16" s="44">
        <v>63.9</v>
      </c>
      <c r="L16" s="44">
        <v>64.5</v>
      </c>
      <c r="M16" s="44">
        <v>64.599999999999994</v>
      </c>
      <c r="N16" s="44">
        <v>63.8</v>
      </c>
      <c r="O16" s="44">
        <v>66.3</v>
      </c>
      <c r="P16" s="44">
        <v>64.900000000000006</v>
      </c>
      <c r="Q16" s="44">
        <v>63.4</v>
      </c>
      <c r="R16" s="44">
        <v>64.900000000000006</v>
      </c>
    </row>
    <row r="17" spans="1:18" x14ac:dyDescent="0.2">
      <c r="A17" s="29" t="s">
        <v>122</v>
      </c>
      <c r="B17" s="44" t="s">
        <v>28</v>
      </c>
      <c r="C17" s="44" t="s">
        <v>28</v>
      </c>
      <c r="D17" s="44" t="s">
        <v>28</v>
      </c>
      <c r="E17" s="44" t="s">
        <v>28</v>
      </c>
      <c r="F17" s="44" t="s">
        <v>28</v>
      </c>
      <c r="G17" s="44" t="s">
        <v>28</v>
      </c>
      <c r="H17" s="44" t="s">
        <v>28</v>
      </c>
      <c r="I17" s="44" t="s">
        <v>28</v>
      </c>
      <c r="J17" s="44">
        <v>81.5</v>
      </c>
      <c r="K17" s="44">
        <v>83.1</v>
      </c>
      <c r="L17" s="44">
        <v>84.8</v>
      </c>
      <c r="M17" s="44">
        <v>84.6</v>
      </c>
      <c r="N17" s="44">
        <v>85.5</v>
      </c>
      <c r="O17" s="44">
        <v>87</v>
      </c>
      <c r="P17" s="44">
        <v>86.9</v>
      </c>
      <c r="Q17" s="44">
        <v>87.7</v>
      </c>
      <c r="R17" s="44">
        <v>88.2</v>
      </c>
    </row>
    <row r="18" spans="1:18" ht="12.75" thickBot="1" x14ac:dyDescent="0.25">
      <c r="A18" s="30" t="s">
        <v>123</v>
      </c>
      <c r="B18" s="45" t="s">
        <v>28</v>
      </c>
      <c r="C18" s="45" t="s">
        <v>28</v>
      </c>
      <c r="D18" s="45" t="s">
        <v>28</v>
      </c>
      <c r="E18" s="45" t="s">
        <v>28</v>
      </c>
      <c r="F18" s="45" t="s">
        <v>28</v>
      </c>
      <c r="G18" s="45" t="s">
        <v>28</v>
      </c>
      <c r="H18" s="45" t="s">
        <v>28</v>
      </c>
      <c r="I18" s="45" t="s">
        <v>28</v>
      </c>
      <c r="J18" s="45">
        <v>19.5</v>
      </c>
      <c r="K18" s="45">
        <v>22.6</v>
      </c>
      <c r="L18" s="45">
        <v>18.100000000000001</v>
      </c>
      <c r="M18" s="45">
        <v>18.7</v>
      </c>
      <c r="N18" s="45">
        <v>35.1</v>
      </c>
      <c r="O18" s="45">
        <v>36.700000000000003</v>
      </c>
      <c r="P18" s="45">
        <v>42.8</v>
      </c>
      <c r="Q18" s="45">
        <v>40.9</v>
      </c>
      <c r="R18" s="45">
        <v>43.7</v>
      </c>
    </row>
    <row r="19" spans="1:18" x14ac:dyDescent="0.2">
      <c r="A19" s="107" t="s">
        <v>124</v>
      </c>
      <c r="B19" s="72"/>
      <c r="C19" s="72"/>
      <c r="D19" s="72"/>
      <c r="E19" s="72"/>
      <c r="F19" s="72"/>
      <c r="G19" s="72"/>
      <c r="H19" s="72"/>
      <c r="I19" s="72"/>
      <c r="J19" s="72"/>
      <c r="K19" s="72"/>
      <c r="L19" s="72"/>
      <c r="M19" s="43"/>
      <c r="N19" s="43"/>
      <c r="O19" s="43"/>
    </row>
    <row r="20" spans="1:18" x14ac:dyDescent="0.2">
      <c r="A20" s="107" t="s">
        <v>125</v>
      </c>
      <c r="B20" s="72"/>
      <c r="C20" s="72"/>
      <c r="D20" s="72"/>
      <c r="E20" s="72"/>
      <c r="F20" s="72"/>
      <c r="G20" s="72"/>
      <c r="H20" s="72"/>
      <c r="I20" s="72"/>
      <c r="J20" s="72"/>
      <c r="K20" s="72"/>
      <c r="L20" s="72"/>
      <c r="M20" s="43"/>
      <c r="N20" s="43"/>
      <c r="O20" s="43"/>
    </row>
    <row r="21" spans="1:18" x14ac:dyDescent="0.2">
      <c r="A21" s="103" t="s">
        <v>66</v>
      </c>
    </row>
    <row r="22" spans="1:18" x14ac:dyDescent="0.2">
      <c r="A22" s="87" t="s">
        <v>129</v>
      </c>
    </row>
  </sheetData>
  <pageMargins left="0.31496062992125984" right="0.31496062992125984" top="0.74803149606299213" bottom="0.74803149606299213" header="0.31496062992125984" footer="0.31496062992125984"/>
  <pageSetup paperSize="9" orientation="landscape" r:id="rId1"/>
  <ignoredErrors>
    <ignoredError sqref="B3:N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74E1-E3C0-43DB-8F42-CA19C7FC0ECF}">
  <dimension ref="A1:Y71"/>
  <sheetViews>
    <sheetView topLeftCell="A6" workbookViewId="0">
      <selection activeCell="N36" sqref="N36"/>
    </sheetView>
  </sheetViews>
  <sheetFormatPr defaultColWidth="9.140625" defaultRowHeight="12" x14ac:dyDescent="0.2"/>
  <cols>
    <col min="1" max="20" width="9.140625" style="26"/>
    <col min="21" max="21" width="8" style="26" customWidth="1"/>
    <col min="22" max="16384" width="9.140625" style="26"/>
  </cols>
  <sheetData>
    <row r="1" spans="1:25" x14ac:dyDescent="0.2">
      <c r="A1" s="26" t="s">
        <v>40</v>
      </c>
    </row>
    <row r="3" spans="1:25" x14ac:dyDescent="0.2">
      <c r="A3" s="26" t="s">
        <v>41</v>
      </c>
    </row>
    <row r="4" spans="1:25" x14ac:dyDescent="0.2">
      <c r="B4" s="29"/>
      <c r="C4" s="29"/>
      <c r="D4" s="29"/>
      <c r="E4" s="29"/>
      <c r="F4" s="29"/>
    </row>
    <row r="5" spans="1:25" x14ac:dyDescent="0.2">
      <c r="B5" s="53" t="s">
        <v>31</v>
      </c>
      <c r="C5" s="53" t="s">
        <v>32</v>
      </c>
      <c r="D5" s="53" t="s">
        <v>33</v>
      </c>
      <c r="E5" s="53" t="s">
        <v>34</v>
      </c>
      <c r="F5" s="53" t="s">
        <v>35</v>
      </c>
    </row>
    <row r="6" spans="1:25" x14ac:dyDescent="0.2">
      <c r="A6" s="26" t="s">
        <v>3</v>
      </c>
      <c r="B6" s="91">
        <f>'Pop. projections'!B6</f>
        <v>29884</v>
      </c>
      <c r="C6" s="91">
        <f>'Pop. projections'!C6</f>
        <v>31091</v>
      </c>
      <c r="D6" s="91">
        <f>'Pop. projections'!D6</f>
        <v>32028</v>
      </c>
      <c r="E6" s="91">
        <f>'Pop. projections'!E6</f>
        <v>32792</v>
      </c>
      <c r="F6" s="91">
        <f>'Pop. projections'!F6</f>
        <v>33438</v>
      </c>
    </row>
    <row r="7" spans="1:25" x14ac:dyDescent="0.2">
      <c r="A7" s="26" t="s">
        <v>64</v>
      </c>
      <c r="B7" s="91">
        <f>'Pop. projections'!B10</f>
        <v>52103</v>
      </c>
      <c r="C7" s="91">
        <f>'Pop. projections'!C10</f>
        <v>55316</v>
      </c>
      <c r="D7" s="91">
        <f>'Pop. projections'!D10</f>
        <v>56341</v>
      </c>
      <c r="E7" s="91">
        <f>'Pop. projections'!E10</f>
        <v>57180</v>
      </c>
      <c r="F7" s="91">
        <f>'Pop. projections'!F10</f>
        <v>57837</v>
      </c>
    </row>
    <row r="8" spans="1:25" x14ac:dyDescent="0.2">
      <c r="A8" s="26" t="s">
        <v>65</v>
      </c>
      <c r="B8" s="91">
        <f>'Pop. projections'!B14</f>
        <v>56081</v>
      </c>
      <c r="C8" s="91">
        <f>'Pop. projections'!C14</f>
        <v>55732</v>
      </c>
      <c r="D8" s="91">
        <f>'Pop. projections'!D14</f>
        <v>54715</v>
      </c>
      <c r="E8" s="91">
        <f>'Pop. projections'!E14</f>
        <v>53253</v>
      </c>
      <c r="F8" s="91">
        <f>'Pop. projections'!F14</f>
        <v>51700</v>
      </c>
    </row>
    <row r="11" spans="1:25" x14ac:dyDescent="0.2">
      <c r="A11" s="26" t="s">
        <v>43</v>
      </c>
    </row>
    <row r="12" spans="1:25" x14ac:dyDescent="0.2">
      <c r="B12" s="96" t="str">
        <f>'Motor vehicles'!B3</f>
        <v>2000</v>
      </c>
      <c r="C12" s="96" t="str">
        <f>'Motor vehicles'!C3</f>
        <v>2001</v>
      </c>
      <c r="D12" s="96" t="str">
        <f>'Motor vehicles'!D3</f>
        <v>2002</v>
      </c>
      <c r="E12" s="96" t="str">
        <f>'Motor vehicles'!E3</f>
        <v>2003</v>
      </c>
      <c r="F12" s="96" t="str">
        <f>'Motor vehicles'!F3</f>
        <v>2004</v>
      </c>
      <c r="G12" s="96" t="str">
        <f>'Motor vehicles'!G3</f>
        <v>2005</v>
      </c>
      <c r="H12" s="96" t="str">
        <f>'Motor vehicles'!H3</f>
        <v>2006</v>
      </c>
      <c r="I12" s="96" t="str">
        <f>'Motor vehicles'!I3</f>
        <v>2007</v>
      </c>
      <c r="J12" s="96" t="str">
        <f>'Motor vehicles'!J3</f>
        <v>2008</v>
      </c>
      <c r="K12" s="96" t="str">
        <f>'Motor vehicles'!K3</f>
        <v>2009</v>
      </c>
      <c r="L12" s="96" t="str">
        <f>'Motor vehicles'!L3</f>
        <v>2010</v>
      </c>
      <c r="M12" s="96" t="str">
        <f>'Motor vehicles'!M3</f>
        <v>2011</v>
      </c>
      <c r="N12" s="96" t="str">
        <f>'Motor vehicles'!N3</f>
        <v>2012</v>
      </c>
      <c r="O12" s="96" t="str">
        <f>'Motor vehicles'!O3</f>
        <v>2013</v>
      </c>
      <c r="P12" s="96" t="str">
        <f>'Motor vehicles'!P3</f>
        <v>2014</v>
      </c>
      <c r="Q12" s="96" t="str">
        <f>'Motor vehicles'!Q3</f>
        <v>2015</v>
      </c>
      <c r="R12" s="96" t="str">
        <f>'Motor vehicles'!R3</f>
        <v>2016</v>
      </c>
      <c r="S12" s="96" t="str">
        <f>'Motor vehicles'!S3</f>
        <v>2017</v>
      </c>
      <c r="T12" s="96" t="str">
        <f>'Motor vehicles'!T3</f>
        <v>2018</v>
      </c>
      <c r="U12" s="96">
        <f>'Motor vehicles'!U3</f>
        <v>2019</v>
      </c>
      <c r="V12" s="96">
        <f>'Motor vehicles'!V3</f>
        <v>2020</v>
      </c>
      <c r="W12" s="96">
        <f>'Motor vehicles'!W3</f>
        <v>2021</v>
      </c>
      <c r="X12" s="96">
        <f>'Motor vehicles'!X3</f>
        <v>2022</v>
      </c>
      <c r="Y12" s="96"/>
    </row>
    <row r="13" spans="1:25" x14ac:dyDescent="0.2">
      <c r="A13" s="26" t="s">
        <v>3</v>
      </c>
      <c r="B13" s="97">
        <f>'Motor vehicles'!B7/'Population development'!B5*1000</f>
        <v>648.525636038279</v>
      </c>
      <c r="C13" s="97">
        <f>'Motor vehicles'!C7/'Population development'!C5*1000</f>
        <v>668.37368094351336</v>
      </c>
      <c r="D13" s="97">
        <f>'Motor vehicles'!D7/'Population development'!D5*1000</f>
        <v>680.02153183635801</v>
      </c>
      <c r="E13" s="97">
        <f>'Motor vehicles'!E7/'Population development'!E5*1000</f>
        <v>688.50211372205501</v>
      </c>
      <c r="F13" s="97">
        <f>'Motor vehicles'!F7/'Population development'!F5*1000</f>
        <v>708.42980225452607</v>
      </c>
      <c r="G13" s="97">
        <f>'Motor vehicles'!G7/'Population development'!G5*1000</f>
        <v>722.20128156803617</v>
      </c>
      <c r="H13" s="97">
        <f>'Motor vehicles'!H7/'Population development'!H5*1000</f>
        <v>731.78659493387136</v>
      </c>
      <c r="I13" s="97">
        <f>'Motor vehicles'!I7/'Population development'!I5*1000</f>
        <v>745.01355718159186</v>
      </c>
      <c r="J13" s="97">
        <f>'Motor vehicles'!J7/'Population development'!J5*1000</f>
        <v>764.37226089198248</v>
      </c>
      <c r="K13" s="97">
        <f>'Motor vehicles'!K7/'Population development'!K5*1000</f>
        <v>794.8717948717948</v>
      </c>
      <c r="L13" s="97">
        <f>'Motor vehicles'!L7/'Population development'!L5*1000</f>
        <v>819.49953126126775</v>
      </c>
      <c r="M13" s="97">
        <f>'Motor vehicles'!M7/'Population development'!M5*1000</f>
        <v>852.35833898668193</v>
      </c>
      <c r="N13" s="97">
        <f>'Motor vehicles'!N7/'Population development'!N5*1000</f>
        <v>876.04378640095433</v>
      </c>
      <c r="O13" s="97">
        <f>'Motor vehicles'!O7/'Population development'!O5*1000</f>
        <v>904.60318574135147</v>
      </c>
      <c r="P13" s="97">
        <f>'Motor vehicles'!P7/'Population development'!P5*1000</f>
        <v>929.60301402358186</v>
      </c>
      <c r="Q13" s="97">
        <f>'Motor vehicles'!Q7/'Population development'!Q5*1000</f>
        <v>950.23516392308761</v>
      </c>
      <c r="R13" s="97">
        <f>'Motor vehicles'!R7/'Population development'!R5*1000</f>
        <v>971.70755270330892</v>
      </c>
      <c r="S13" s="97">
        <f>'Motor vehicles'!S7/'Population development'!S5*1000</f>
        <v>990.68939549531046</v>
      </c>
      <c r="T13" s="97">
        <f>'Motor vehicles'!T7/'Population development'!T5*1000</f>
        <v>1005.6970395740785</v>
      </c>
      <c r="U13" s="97">
        <f>'Motor vehicles'!U7/'Population development'!U5*1000</f>
        <v>1016.6168719997315</v>
      </c>
      <c r="V13" s="97">
        <f>'Motor vehicles'!V7/'Population development'!V5*1000</f>
        <v>1034.6004550930263</v>
      </c>
      <c r="W13" s="97">
        <f>'Motor vehicles'!W7/'Population development'!W5*1000</f>
        <v>1050.2173985196985</v>
      </c>
      <c r="X13" s="97">
        <f>'Motor vehicles'!X7/'Population development'!X5*1000</f>
        <v>1059.2868441866597</v>
      </c>
      <c r="Y13" s="97"/>
    </row>
    <row r="14" spans="1:25" x14ac:dyDescent="0.2">
      <c r="A14" s="26" t="s">
        <v>64</v>
      </c>
      <c r="B14" s="97">
        <f>'Motor vehicles'!B12/'Population development'!B16*1000</f>
        <v>411.99303089782325</v>
      </c>
      <c r="C14" s="97">
        <f>'Motor vehicles'!C12/'Population development'!C16*1000</f>
        <v>420.86666233118723</v>
      </c>
      <c r="D14" s="97">
        <f>'Motor vehicles'!D12/'Population development'!D16*1000</f>
        <v>442.24092022579612</v>
      </c>
      <c r="E14" s="97">
        <f>'Motor vehicles'!E12/'Population development'!E16*1000</f>
        <v>459.74020523366835</v>
      </c>
      <c r="F14" s="97">
        <f>'Motor vehicles'!F12/'Population development'!F16*1000</f>
        <v>474.37281940521683</v>
      </c>
      <c r="G14" s="97">
        <f>'Motor vehicles'!G12/'Population development'!G16*1000</f>
        <v>485.91184812537523</v>
      </c>
      <c r="H14" s="97">
        <f>'Motor vehicles'!H12/'Population development'!H16*1000</f>
        <v>503.68831168831173</v>
      </c>
      <c r="I14" s="97">
        <f>'Motor vehicles'!I12/'Population development'!I16*1000</f>
        <v>532.65103173945477</v>
      </c>
      <c r="J14" s="97">
        <f>'Motor vehicles'!J12/'Population development'!J16*1000</f>
        <v>564.88170395976067</v>
      </c>
      <c r="K14" s="97">
        <f>'Motor vehicles'!K12/'Population development'!K16*1000</f>
        <v>568.16078003826135</v>
      </c>
      <c r="L14" s="97">
        <f>'Motor vehicles'!L12/'Population development'!L16*1000</f>
        <v>558.77015713284118</v>
      </c>
      <c r="M14" s="97">
        <f>'Motor vehicles'!M12/'Population development'!M16*1000</f>
        <v>558.19761801556342</v>
      </c>
      <c r="N14" s="97">
        <f>'Motor vehicles'!N12/'Population development'!N16*1000</f>
        <v>563.81213177329676</v>
      </c>
      <c r="O14" s="97">
        <f>'Motor vehicles'!O12/'Population development'!O16*1000</f>
        <v>572.71857184470059</v>
      </c>
      <c r="P14" s="97">
        <f>'Motor vehicles'!P12/'Population development'!P16*1000</f>
        <v>585.65406101385167</v>
      </c>
      <c r="Q14" s="97">
        <f>'Motor vehicles'!Q12/'Population development'!Q16*1000</f>
        <v>596.27290865335169</v>
      </c>
      <c r="R14" s="97">
        <f>'Motor vehicles'!R12/'Population development'!R16*1000</f>
        <v>613.32220435251725</v>
      </c>
      <c r="S14" s="97">
        <f>'Motor vehicles'!S12/'Population development'!S16*1000</f>
        <v>632.66412366994587</v>
      </c>
      <c r="T14" s="97">
        <f>'Motor vehicles'!T12/'Population development'!T16*1000</f>
        <v>651.58989598811286</v>
      </c>
      <c r="U14" s="97">
        <f>'Motor vehicles'!U12/'Population development'!U16*1000</f>
        <v>669.89079563182531</v>
      </c>
      <c r="V14" s="97">
        <f>'Motor vehicles'!V12/'Population development'!V16*1000</f>
        <v>688.17534498973191</v>
      </c>
      <c r="W14" s="97">
        <f>'Motor vehicles'!W12/'Population development'!W16*1000</f>
        <v>701.71657592256497</v>
      </c>
      <c r="X14" s="97"/>
      <c r="Y14" s="97"/>
    </row>
    <row r="15" spans="1:25" x14ac:dyDescent="0.2">
      <c r="A15" s="26" t="s">
        <v>65</v>
      </c>
      <c r="B15" s="97">
        <f>'Motor vehicles'!B17/'Population development'!B27*1000</f>
        <v>66.962456121594414</v>
      </c>
      <c r="C15" s="97">
        <f>'Motor vehicles'!C17/'Population development'!C27*1000</f>
        <v>76.59756054194375</v>
      </c>
      <c r="D15" s="97">
        <f>'Motor vehicles'!D17/'Population development'!D27*1000</f>
        <v>75.329133635334088</v>
      </c>
      <c r="E15" s="97">
        <f>'Motor vehicles'!E17/'Population development'!E27*1000</f>
        <v>86.281429201587997</v>
      </c>
      <c r="F15" s="97">
        <f>'Motor vehicles'!F17/'Population development'!F27*1000</f>
        <v>84.681038275406948</v>
      </c>
      <c r="G15" s="97">
        <f>'Motor vehicles'!G17/'Population development'!G27*1000</f>
        <v>87.205322192771504</v>
      </c>
      <c r="H15" s="97">
        <f>'Motor vehicles'!H17/'Population development'!H27*1000</f>
        <v>92.163306912248018</v>
      </c>
      <c r="I15" s="97">
        <f>'Motor vehicles'!I17/'Population development'!I27*1000</f>
        <v>91.676229146438345</v>
      </c>
      <c r="J15" s="97">
        <f>'Motor vehicles'!J17/'Population development'!J27*1000</f>
        <v>97.063303694781965</v>
      </c>
      <c r="K15" s="97">
        <f>'Motor vehicles'!K17/'Population development'!K27*1000</f>
        <v>88.890075276279973</v>
      </c>
      <c r="L15" s="97">
        <f>'Motor vehicles'!L17/'Population development'!L27*1000</f>
        <v>103.5215758520513</v>
      </c>
      <c r="M15" s="97">
        <f>'Motor vehicles'!M17/'Population development'!M27*1000</f>
        <v>95.116135299832209</v>
      </c>
      <c r="N15" s="97">
        <f>'Motor vehicles'!N17/'Population development'!N27*1000</f>
        <v>104.44236902852913</v>
      </c>
      <c r="O15" s="97">
        <f>'Motor vehicles'!O17/'Population development'!O27*1000</f>
        <v>103.88504523682809</v>
      </c>
      <c r="P15" s="97">
        <f>'Motor vehicles'!P17/'Population development'!P27*1000</f>
        <v>118.6702675811094</v>
      </c>
      <c r="Q15" s="97">
        <f>'Motor vehicles'!Q17/'Population development'!Q27*1000</f>
        <v>134.57656788667987</v>
      </c>
      <c r="R15" s="97">
        <f>'Motor vehicles'!R17/'Population development'!R27*1000</f>
        <v>144.64519132630221</v>
      </c>
      <c r="S15" s="97">
        <f>'Motor vehicles'!S17/'Population development'!S27*1000</f>
        <v>158.09165771571787</v>
      </c>
      <c r="T15" s="97">
        <f>'Motor vehicles'!T17/'Population development'!T27*1000</f>
        <v>169.3541170785833</v>
      </c>
      <c r="U15" s="97">
        <f>'Motor vehicles'!U17/'Population development'!U27*1000</f>
        <v>128.57193884840692</v>
      </c>
      <c r="V15" s="97">
        <f>'Motor vehicles'!V17/'Population development'!V27*1000</f>
        <v>135.94622064513828</v>
      </c>
      <c r="W15" s="97">
        <f>'Motor vehicles'!W17/'Population development'!W27*1000</f>
        <v>144.48520940784459</v>
      </c>
      <c r="X15" s="97"/>
      <c r="Y15" s="97"/>
    </row>
    <row r="18" spans="1:25" x14ac:dyDescent="0.2">
      <c r="A18" s="26" t="s">
        <v>44</v>
      </c>
    </row>
    <row r="19" spans="1:25" x14ac:dyDescent="0.2">
      <c r="B19" s="96" t="str">
        <f>'Motor vehicles'!B3</f>
        <v>2000</v>
      </c>
      <c r="C19" s="96" t="str">
        <f>'Motor vehicles'!C3</f>
        <v>2001</v>
      </c>
      <c r="D19" s="96" t="str">
        <f>'Motor vehicles'!D3</f>
        <v>2002</v>
      </c>
      <c r="E19" s="96" t="str">
        <f>'Motor vehicles'!E3</f>
        <v>2003</v>
      </c>
      <c r="F19" s="96" t="str">
        <f>'Motor vehicles'!F3</f>
        <v>2004</v>
      </c>
      <c r="G19" s="96" t="str">
        <f>'Motor vehicles'!G3</f>
        <v>2005</v>
      </c>
      <c r="H19" s="96" t="str">
        <f>'Motor vehicles'!H3</f>
        <v>2006</v>
      </c>
      <c r="I19" s="96" t="str">
        <f>'Motor vehicles'!I3</f>
        <v>2007</v>
      </c>
      <c r="J19" s="96" t="str">
        <f>'Motor vehicles'!J3</f>
        <v>2008</v>
      </c>
      <c r="K19" s="96" t="str">
        <f>'Motor vehicles'!K3</f>
        <v>2009</v>
      </c>
      <c r="L19" s="96" t="str">
        <f>'Motor vehicles'!L3</f>
        <v>2010</v>
      </c>
      <c r="M19" s="96" t="str">
        <f>'Motor vehicles'!M3</f>
        <v>2011</v>
      </c>
      <c r="N19" s="96" t="str">
        <f>'Motor vehicles'!N3</f>
        <v>2012</v>
      </c>
      <c r="O19" s="96" t="str">
        <f>'Motor vehicles'!O3</f>
        <v>2013</v>
      </c>
      <c r="P19" s="96" t="str">
        <f>'Motor vehicles'!P3</f>
        <v>2014</v>
      </c>
      <c r="Q19" s="96" t="str">
        <f>'Motor vehicles'!Q3</f>
        <v>2015</v>
      </c>
      <c r="R19" s="96" t="str">
        <f>'Motor vehicles'!R3</f>
        <v>2016</v>
      </c>
      <c r="S19" s="96" t="str">
        <f>'Motor vehicles'!S3</f>
        <v>2017</v>
      </c>
      <c r="T19" s="96" t="str">
        <f>'Motor vehicles'!T3</f>
        <v>2018</v>
      </c>
      <c r="U19" s="96">
        <f>'Motor vehicles'!U3</f>
        <v>2019</v>
      </c>
      <c r="V19" s="96">
        <f>'Motor vehicles'!V3</f>
        <v>2020</v>
      </c>
      <c r="W19" s="96">
        <f>'Motor vehicles'!W3</f>
        <v>2021</v>
      </c>
      <c r="X19" s="96">
        <f>'Motor vehicles'!X3</f>
        <v>2022</v>
      </c>
      <c r="Y19" s="96"/>
    </row>
    <row r="20" spans="1:25" x14ac:dyDescent="0.2">
      <c r="A20" s="26" t="s">
        <v>3</v>
      </c>
      <c r="B20" s="97">
        <f>'Motor vehicles'!B8/'Population development'!B5*1000</f>
        <v>526.14175678829849</v>
      </c>
      <c r="C20" s="97">
        <f>'Motor vehicles'!C8/'Population development'!C5*1000</f>
        <v>542.32619490999377</v>
      </c>
      <c r="D20" s="97">
        <f>'Motor vehicles'!D8/'Population development'!D5*1000</f>
        <v>552.13780375269153</v>
      </c>
      <c r="E20" s="97">
        <f>'Motor vehicles'!E8/'Population development'!E5*1000</f>
        <v>558.25113303119167</v>
      </c>
      <c r="F20" s="97">
        <f>'Motor vehicles'!F8/'Population development'!F5*1000</f>
        <v>576.68804797510154</v>
      </c>
      <c r="G20" s="97">
        <f>'Motor vehicles'!G8/'Population development'!G5*1000</f>
        <v>585.60120618168105</v>
      </c>
      <c r="H20" s="97">
        <f>'Motor vehicles'!H8/'Population development'!H5*1000</f>
        <v>592.84166479862506</v>
      </c>
      <c r="I20" s="97">
        <f>'Motor vehicles'!I8/'Population development'!I5*1000</f>
        <v>603.79601084574529</v>
      </c>
      <c r="J20" s="97">
        <f>'Motor vehicles'!J8/'Population development'!J5*1000</f>
        <v>618.71616395978344</v>
      </c>
      <c r="K20" s="97">
        <f>'Motor vehicles'!K8/'Population development'!K5*1000</f>
        <v>643.2473776223776</v>
      </c>
      <c r="L20" s="97">
        <f>'Motor vehicles'!L8/'Population development'!L5*1000</f>
        <v>662.4720559601933</v>
      </c>
      <c r="M20" s="97">
        <f>'Motor vehicles'!M8/'Population development'!M5*1000</f>
        <v>686.9711143642661</v>
      </c>
      <c r="N20" s="97">
        <f>'Motor vehicles'!N8/'Population development'!N5*1000</f>
        <v>707.35386990386644</v>
      </c>
      <c r="O20" s="97">
        <f>'Motor vehicles'!O8/'Population development'!O5*1000</f>
        <v>732.08897621219558</v>
      </c>
      <c r="P20" s="97">
        <f>'Motor vehicles'!P8/'Population development'!P5*1000</f>
        <v>752.28493685899662</v>
      </c>
      <c r="Q20" s="97">
        <f>'Motor vehicles'!Q8/'Population development'!Q5*1000</f>
        <v>768.25978696915195</v>
      </c>
      <c r="R20" s="97">
        <f>'Motor vehicles'!R8/'Population development'!R5*1000</f>
        <v>783.94231100990226</v>
      </c>
      <c r="S20" s="97">
        <f>'Motor vehicles'!S8/'Population development'!S5*1000</f>
        <v>798.65817758608887</v>
      </c>
      <c r="T20" s="97">
        <f>'Motor vehicles'!T8/'Population development'!T5*1000</f>
        <v>808.94570856929704</v>
      </c>
      <c r="U20" s="97">
        <f>'Motor vehicles'!U8/'Population development'!U5*1000</f>
        <v>816.71086642720468</v>
      </c>
      <c r="V20" s="97">
        <f>'Motor vehicles'!V8/'Population development'!V5*1000</f>
        <v>828.77124882880469</v>
      </c>
      <c r="W20" s="97">
        <f>'Motor vehicles'!W8/'Population development'!W5*1000</f>
        <v>840.38633874340337</v>
      </c>
      <c r="X20" s="97">
        <f>'Motor vehicles'!X8/'Population development'!X5*1000</f>
        <v>844.7139467440021</v>
      </c>
      <c r="Y20" s="97"/>
    </row>
    <row r="21" spans="1:25" x14ac:dyDescent="0.2">
      <c r="A21" s="26" t="s">
        <v>64</v>
      </c>
      <c r="B21" s="97">
        <f>'Motor vehicles'!B13/'Population development'!B16*1000</f>
        <v>312.70537900006616</v>
      </c>
      <c r="C21" s="97">
        <f>'Motor vehicles'!C13/'Population development'!C16*1000</f>
        <v>318.98289653378419</v>
      </c>
      <c r="D21" s="97">
        <f>'Motor vehicles'!D13/'Population development'!D16*1000</f>
        <v>334.64692725529875</v>
      </c>
      <c r="E21" s="97">
        <f>'Motor vehicles'!E13/'Population development'!E16*1000</f>
        <v>345.11992949027342</v>
      </c>
      <c r="F21" s="97">
        <f>'Motor vehicles'!F13/'Population development'!F16*1000</f>
        <v>354.81392257850143</v>
      </c>
      <c r="G21" s="97">
        <f>'Motor vehicles'!G13/'Population development'!G16*1000</f>
        <v>362.5654721238846</v>
      </c>
      <c r="H21" s="97">
        <f>'Motor vehicles'!H13/'Population development'!H16*1000</f>
        <v>376.95584415584415</v>
      </c>
      <c r="I21" s="97">
        <f>'Motor vehicles'!I13/'Population development'!I16*1000</f>
        <v>398.00696113367036</v>
      </c>
      <c r="J21" s="97">
        <f>'Motor vehicles'!J13/'Population development'!J16*1000</f>
        <v>420.89793214795799</v>
      </c>
      <c r="K21" s="97">
        <f>'Motor vehicles'!K13/'Population development'!K16*1000</f>
        <v>419.57912492543147</v>
      </c>
      <c r="L21" s="97">
        <f>'Motor vehicles'!L13/'Population development'!L16*1000</f>
        <v>411.88600651627007</v>
      </c>
      <c r="M21" s="97">
        <f>'Motor vehicles'!M13/'Population development'!M16*1000</f>
        <v>412.73969492435032</v>
      </c>
      <c r="N21" s="97">
        <f>'Motor vehicles'!N13/'Population development'!N16*1000</f>
        <v>417.9736121483694</v>
      </c>
      <c r="O21" s="97">
        <f>'Motor vehicles'!O13/'Population development'!O16*1000</f>
        <v>425.22158878115766</v>
      </c>
      <c r="P21" s="97">
        <f>'Motor vehicles'!P13/'Population development'!P16*1000</f>
        <v>434.40699437210554</v>
      </c>
      <c r="Q21" s="97">
        <f>'Motor vehicles'!Q13/'Population development'!Q16*1000</f>
        <v>442.78750231400539</v>
      </c>
      <c r="R21" s="97">
        <f>'Motor vehicles'!R13/'Population development'!R16*1000</f>
        <v>453.8384804869608</v>
      </c>
      <c r="S21" s="97">
        <f>'Motor vehicles'!S13/'Population development'!S16*1000</f>
        <v>468.62075888375824</v>
      </c>
      <c r="T21" s="97">
        <f>'Motor vehicles'!T13/'Population development'!T16*1000</f>
        <v>481.86230807330361</v>
      </c>
      <c r="U21" s="97">
        <f>'Motor vehicles'!U13/'Population development'!U16*1000</f>
        <v>494.01326053042123</v>
      </c>
      <c r="V21" s="97">
        <f>'Motor vehicles'!V13/'Population development'!V16*1000</f>
        <v>506.93818014317793</v>
      </c>
      <c r="W21" s="97">
        <f>'Motor vehicles'!W13/'Population development'!W16*1000</f>
        <v>512.21264367816093</v>
      </c>
      <c r="X21" s="97">
        <f>'Motor vehicles'!X13/'Population development'!X16*1000</f>
        <v>521.57381693474736</v>
      </c>
      <c r="Y21" s="97"/>
    </row>
    <row r="22" spans="1:25" x14ac:dyDescent="0.2">
      <c r="A22" s="26" t="s">
        <v>65</v>
      </c>
      <c r="B22" s="97">
        <f>'Motor vehicles'!B18/'Population development'!B27*1000</f>
        <v>36.439122610074662</v>
      </c>
      <c r="C22" s="97">
        <f>'Motor vehicles'!C18/'Population development'!C27*1000</f>
        <v>47.135592617616723</v>
      </c>
      <c r="D22" s="97">
        <f>'Motor vehicles'!D18/'Population development'!D27*1000</f>
        <v>48.308323895809743</v>
      </c>
      <c r="E22" s="97">
        <f>'Motor vehicles'!E18/'Population development'!E27*1000</f>
        <v>56.444640494044997</v>
      </c>
      <c r="F22" s="97">
        <f>'Motor vehicles'!F18/'Population development'!F27*1000</f>
        <v>54.219093708754947</v>
      </c>
      <c r="G22" s="97">
        <f>'Motor vehicles'!G18/'Population development'!G27*1000</f>
        <v>56.381540837999616</v>
      </c>
      <c r="H22" s="97">
        <f>'Motor vehicles'!H18/'Population development'!H27*1000</f>
        <v>60.229529517214715</v>
      </c>
      <c r="I22" s="97">
        <f>'Motor vehicles'!I18/'Population development'!I27*1000</f>
        <v>59.458028069556008</v>
      </c>
      <c r="J22" s="97">
        <f>'Motor vehicles'!J18/'Population development'!J27*1000</f>
        <v>64.543554500690789</v>
      </c>
      <c r="K22" s="97">
        <f>'Motor vehicles'!K18/'Population development'!K27*1000</f>
        <v>59.598170590642965</v>
      </c>
      <c r="L22" s="97">
        <f>'Motor vehicles'!L18/'Population development'!L27*1000</f>
        <v>71.706936866718621</v>
      </c>
      <c r="M22" s="97">
        <f>'Motor vehicles'!M18/'Population development'!M27*1000</f>
        <v>67.06703170537844</v>
      </c>
      <c r="N22" s="97">
        <f>'Motor vehicles'!N18/'Population development'!N27*1000</f>
        <v>73.692928509753486</v>
      </c>
      <c r="O22" s="97">
        <f>'Motor vehicles'!O18/'Population development'!O27*1000</f>
        <v>73.372361185027486</v>
      </c>
      <c r="P22" s="97">
        <f>'Motor vehicles'!P18/'Population development'!P27*1000</f>
        <v>73.593688923634545</v>
      </c>
      <c r="Q22" s="97">
        <f>'Motor vehicles'!Q18/'Population development'!Q27*1000</f>
        <v>75.237125555972355</v>
      </c>
      <c r="R22" s="97">
        <f>'Motor vehicles'!R18/'Population development'!R27*1000</f>
        <v>78.339033430622962</v>
      </c>
      <c r="S22" s="97">
        <f>'Motor vehicles'!S18/'Population development'!S27*1000</f>
        <v>84.443250984604362</v>
      </c>
      <c r="T22" s="97">
        <f>'Motor vehicles'!T18/'Population development'!T27*1000</f>
        <v>86.117722855557744</v>
      </c>
      <c r="U22" s="97">
        <f>'Motor vehicles'!U18/'Population development'!U27*1000</f>
        <v>93.799114159165597</v>
      </c>
      <c r="V22" s="97">
        <f>'Motor vehicles'!V18/'Population development'!V27*1000</f>
        <v>100.0873736202992</v>
      </c>
      <c r="W22" s="97">
        <f>'Motor vehicles'!W18/'Population development'!W27*1000</f>
        <v>107.22957763953139</v>
      </c>
      <c r="X22" s="97">
        <f>'Motor vehicles'!X18/'Population development'!X27*1000</f>
        <v>113.85736006506134</v>
      </c>
      <c r="Y22" s="97"/>
    </row>
    <row r="25" spans="1:25" x14ac:dyDescent="0.2">
      <c r="A25" s="26" t="s">
        <v>45</v>
      </c>
    </row>
    <row r="26" spans="1:25" x14ac:dyDescent="0.2">
      <c r="B26" s="96" t="s">
        <v>11</v>
      </c>
      <c r="C26" s="96" t="s">
        <v>12</v>
      </c>
      <c r="D26" s="96" t="s">
        <v>13</v>
      </c>
      <c r="E26" s="96" t="s">
        <v>14</v>
      </c>
      <c r="F26" s="96" t="s">
        <v>15</v>
      </c>
      <c r="G26" s="96" t="s">
        <v>16</v>
      </c>
      <c r="H26" s="96" t="s">
        <v>17</v>
      </c>
      <c r="I26" s="96" t="s">
        <v>18</v>
      </c>
      <c r="J26" s="96" t="s">
        <v>19</v>
      </c>
      <c r="K26" s="96" t="s">
        <v>20</v>
      </c>
      <c r="L26" s="96" t="s">
        <v>21</v>
      </c>
      <c r="M26" s="96" t="s">
        <v>22</v>
      </c>
      <c r="N26" s="96" t="s">
        <v>23</v>
      </c>
      <c r="O26" s="96" t="s">
        <v>24</v>
      </c>
      <c r="P26" s="96" t="s">
        <v>25</v>
      </c>
      <c r="Q26" s="96" t="s">
        <v>26</v>
      </c>
      <c r="R26" s="96" t="s">
        <v>29</v>
      </c>
      <c r="S26" s="96">
        <v>2017</v>
      </c>
      <c r="T26" s="96">
        <v>2018</v>
      </c>
      <c r="U26" s="96">
        <v>2019</v>
      </c>
      <c r="V26" s="96">
        <v>2020</v>
      </c>
      <c r="W26" s="96">
        <v>2021</v>
      </c>
      <c r="X26" s="96">
        <v>2022</v>
      </c>
    </row>
    <row r="27" spans="1:25" x14ac:dyDescent="0.2">
      <c r="A27" s="26" t="s">
        <v>3</v>
      </c>
      <c r="B27" s="91">
        <f>'Population development'!B5</f>
        <v>25706</v>
      </c>
      <c r="C27" s="91">
        <f>'Population development'!C5</f>
        <v>25776</v>
      </c>
      <c r="D27" s="91">
        <f>'Population development'!D5</f>
        <v>26008</v>
      </c>
      <c r="E27" s="91">
        <f>'Population development'!E5</f>
        <v>26257</v>
      </c>
      <c r="F27" s="91">
        <f>'Population development'!F5</f>
        <v>26347</v>
      </c>
      <c r="G27" s="91">
        <f>'Population development'!G5</f>
        <v>26530</v>
      </c>
      <c r="H27" s="91">
        <f>'Population development'!H5</f>
        <v>26766</v>
      </c>
      <c r="I27" s="91">
        <f>'Population development'!I5</f>
        <v>26923</v>
      </c>
      <c r="J27" s="91">
        <f>'Population development'!J5</f>
        <v>27153</v>
      </c>
      <c r="K27" s="91">
        <f>'Population development'!K5</f>
        <v>27456</v>
      </c>
      <c r="L27" s="91">
        <f>'Population development'!L5</f>
        <v>27734</v>
      </c>
      <c r="M27" s="91">
        <f>'Population development'!M5</f>
        <v>28007</v>
      </c>
      <c r="N27" s="91">
        <f>'Population development'!N5</f>
        <v>28502</v>
      </c>
      <c r="O27" s="91">
        <f>'Population development'!O5</f>
        <v>28502</v>
      </c>
      <c r="P27" s="91">
        <f>'Population development'!P5</f>
        <v>28666</v>
      </c>
      <c r="Q27" s="91">
        <f>'Population development'!Q5</f>
        <v>28916</v>
      </c>
      <c r="R27" s="91">
        <f>'Population development'!R5</f>
        <v>28983</v>
      </c>
      <c r="S27" s="91">
        <f>'Population development'!S5</f>
        <v>29214</v>
      </c>
      <c r="T27" s="91">
        <f>'Population development'!T5</f>
        <v>29489</v>
      </c>
      <c r="U27" s="91">
        <f>'Population development'!U5</f>
        <v>29789</v>
      </c>
      <c r="V27" s="91">
        <f>'Population development'!V5</f>
        <v>29884</v>
      </c>
      <c r="W27" s="91">
        <f>'Population development'!W5</f>
        <v>30129</v>
      </c>
      <c r="X27" s="91">
        <f>'Population development'!X5</f>
        <v>30344</v>
      </c>
    </row>
    <row r="28" spans="1:25" x14ac:dyDescent="0.2">
      <c r="A28" s="26" t="s">
        <v>64</v>
      </c>
      <c r="B28" s="91">
        <f>'Population development'!B16</f>
        <v>45343</v>
      </c>
      <c r="C28" s="91">
        <f>'Population development'!C16</f>
        <v>46131</v>
      </c>
      <c r="D28" s="91">
        <f>'Population development'!D16</f>
        <v>46945</v>
      </c>
      <c r="E28" s="91">
        <f>'Population development'!E16</f>
        <v>47653</v>
      </c>
      <c r="F28" s="91">
        <f>'Population development'!F16</f>
        <v>48152</v>
      </c>
      <c r="G28" s="91">
        <f>'Population development'!G16</f>
        <v>48303</v>
      </c>
      <c r="H28" s="91">
        <f>'Population development'!H16</f>
        <v>48125</v>
      </c>
      <c r="I28" s="91">
        <f>'Population development'!I16</f>
        <v>48268</v>
      </c>
      <c r="J28" s="91">
        <f>'Population development'!J16</f>
        <v>48311</v>
      </c>
      <c r="K28" s="91">
        <f>'Population development'!K16</f>
        <v>48613</v>
      </c>
      <c r="L28" s="91">
        <f>'Population development'!L16</f>
        <v>48494</v>
      </c>
      <c r="M28" s="91">
        <f>'Population development'!M16</f>
        <v>48447</v>
      </c>
      <c r="N28" s="91">
        <f>'Population development'!N16</f>
        <v>48204</v>
      </c>
      <c r="O28" s="91">
        <f>'Population development'!O16</f>
        <v>48062</v>
      </c>
      <c r="P28" s="91">
        <f>'Population development'!P16</f>
        <v>48153</v>
      </c>
      <c r="Q28" s="91">
        <f>'Population development'!Q16</f>
        <v>48617</v>
      </c>
      <c r="R28" s="91">
        <f>'Population development'!R16</f>
        <v>49121</v>
      </c>
      <c r="S28" s="91">
        <f>'Population development'!S16</f>
        <v>49810</v>
      </c>
      <c r="T28" s="91">
        <f>'Population development'!T16</f>
        <v>50475</v>
      </c>
      <c r="U28" s="91">
        <f>'Population development'!U16</f>
        <v>51280</v>
      </c>
      <c r="V28" s="91">
        <f>'Population development'!V16</f>
        <v>52103</v>
      </c>
      <c r="W28" s="91">
        <f>'Population development'!W16</f>
        <v>52896</v>
      </c>
      <c r="X28" s="91">
        <f>'Population development'!X16</f>
        <v>53653</v>
      </c>
    </row>
    <row r="29" spans="1:25" x14ac:dyDescent="0.2">
      <c r="A29" s="26" t="s">
        <v>65</v>
      </c>
      <c r="B29" s="91">
        <f>'Population development'!B27</f>
        <v>56121</v>
      </c>
      <c r="C29" s="91">
        <f>'Population development'!C27</f>
        <v>56242</v>
      </c>
      <c r="D29" s="91">
        <f>'Population development'!D27</f>
        <v>56512</v>
      </c>
      <c r="E29" s="91">
        <f>'Population development'!E27</f>
        <v>56675</v>
      </c>
      <c r="F29" s="91">
        <f>'Population development'!F27</f>
        <v>56825</v>
      </c>
      <c r="G29" s="91">
        <f>'Population development'!G27</f>
        <v>56969</v>
      </c>
      <c r="H29" s="91">
        <f>'Population development'!H27</f>
        <v>56899</v>
      </c>
      <c r="I29" s="91">
        <f>'Population development'!I27</f>
        <v>56645</v>
      </c>
      <c r="J29" s="91">
        <f>'Population development'!J27</f>
        <v>56458</v>
      </c>
      <c r="K29" s="91">
        <f>'Population development'!K27</f>
        <v>56193</v>
      </c>
      <c r="L29" s="91">
        <f>'Population development'!L27</f>
        <v>56452</v>
      </c>
      <c r="M29" s="91">
        <f>'Population development'!M27</f>
        <v>56615</v>
      </c>
      <c r="N29" s="91">
        <f>'Population development'!N27</f>
        <v>56749</v>
      </c>
      <c r="O29" s="91">
        <f>'Population development'!O27</f>
        <v>56370</v>
      </c>
      <c r="P29" s="91">
        <f>'Population development'!P27</f>
        <v>56282</v>
      </c>
      <c r="Q29" s="91">
        <f>'Population development'!Q27</f>
        <v>55983</v>
      </c>
      <c r="R29" s="91">
        <f>'Population development'!R27</f>
        <v>55847</v>
      </c>
      <c r="S29" s="91">
        <f>'Population development'!S27</f>
        <v>55860</v>
      </c>
      <c r="T29" s="91">
        <f>'Population development'!T27</f>
        <v>55877</v>
      </c>
      <c r="U29" s="91">
        <f>'Population development'!U27</f>
        <v>55992</v>
      </c>
      <c r="V29" s="91">
        <f>'Population development'!V27</f>
        <v>56081</v>
      </c>
      <c r="W29" s="91">
        <f>'Population development'!W27</f>
        <v>56421</v>
      </c>
      <c r="X29" s="91">
        <f>'Population development'!X27</f>
        <v>56562</v>
      </c>
    </row>
    <row r="32" spans="1:25" x14ac:dyDescent="0.2">
      <c r="A32" s="26" t="s">
        <v>46</v>
      </c>
    </row>
    <row r="33" spans="1:23" x14ac:dyDescent="0.2">
      <c r="B33" s="96" t="s">
        <v>21</v>
      </c>
      <c r="C33" s="96" t="s">
        <v>22</v>
      </c>
      <c r="D33" s="96" t="s">
        <v>23</v>
      </c>
      <c r="E33" s="96" t="s">
        <v>24</v>
      </c>
      <c r="F33" s="96" t="s">
        <v>25</v>
      </c>
      <c r="G33" s="96" t="s">
        <v>26</v>
      </c>
      <c r="H33" s="96" t="s">
        <v>29</v>
      </c>
      <c r="I33" s="96" t="s">
        <v>30</v>
      </c>
      <c r="J33" s="96" t="s">
        <v>36</v>
      </c>
      <c r="K33" s="96" t="s">
        <v>128</v>
      </c>
      <c r="L33" s="96" t="s">
        <v>31</v>
      </c>
      <c r="M33" s="96" t="s">
        <v>130</v>
      </c>
      <c r="N33" s="96"/>
      <c r="O33" s="96"/>
      <c r="P33" s="96"/>
      <c r="Q33" s="96"/>
      <c r="R33" s="96"/>
    </row>
    <row r="34" spans="1:23" x14ac:dyDescent="0.2">
      <c r="A34" s="26" t="s">
        <v>3</v>
      </c>
      <c r="B34" s="26">
        <f>'Labour market'!E45</f>
        <v>3.2</v>
      </c>
      <c r="C34" s="26">
        <f>'Labour market'!F45</f>
        <v>3</v>
      </c>
      <c r="D34" s="26">
        <f>'Labour market'!G45</f>
        <v>3.9</v>
      </c>
      <c r="E34" s="26">
        <f>'Labour market'!H45</f>
        <v>4.0999999999999996</v>
      </c>
      <c r="F34" s="26">
        <f>'Labour market'!I45</f>
        <v>4.4000000000000004</v>
      </c>
      <c r="G34" s="26">
        <f>'Labour market'!J45</f>
        <v>4.2</v>
      </c>
      <c r="H34" s="26">
        <f>'Labour market'!K45</f>
        <v>3.7</v>
      </c>
      <c r="I34" s="26">
        <f>'Labour market'!L45</f>
        <v>3.8</v>
      </c>
      <c r="J34" s="26">
        <f>'Labour market'!M45</f>
        <v>3.7</v>
      </c>
      <c r="K34" s="26">
        <f>'Labour market'!N45</f>
        <v>3.9</v>
      </c>
      <c r="L34" s="26">
        <f>'Labour market'!O45</f>
        <v>9.6</v>
      </c>
    </row>
    <row r="35" spans="1:23" x14ac:dyDescent="0.2">
      <c r="A35" s="26" t="s">
        <v>64</v>
      </c>
      <c r="B35" s="26">
        <f>'Labour market'!E49</f>
        <v>6.7</v>
      </c>
      <c r="C35" s="26">
        <f>'Labour market'!F49</f>
        <v>5.4</v>
      </c>
      <c r="D35" s="26">
        <f>'Labour market'!G49</f>
        <v>3</v>
      </c>
      <c r="E35" s="26">
        <f>'Labour market'!H49</f>
        <v>3.9</v>
      </c>
      <c r="F35" s="26">
        <f>'Labour market'!I49</f>
        <v>3.1</v>
      </c>
      <c r="G35" s="26">
        <f>'Labour market'!J49</f>
        <v>3.4</v>
      </c>
      <c r="H35" s="26">
        <f>'Labour market'!K49</f>
        <v>3.6</v>
      </c>
      <c r="I35" s="26">
        <f>'Labour market'!L49</f>
        <v>2.6</v>
      </c>
      <c r="J35" s="26">
        <f>'Labour market'!M49</f>
        <v>1.9</v>
      </c>
      <c r="K35" s="26">
        <f>'Labour market'!N49</f>
        <v>1.4</v>
      </c>
      <c r="L35" s="26">
        <f>'Labour market'!O49</f>
        <v>1.8</v>
      </c>
      <c r="M35" s="26">
        <f>'Labour market'!P49</f>
        <v>2.2000000000000002</v>
      </c>
    </row>
    <row r="36" spans="1:23" x14ac:dyDescent="0.2">
      <c r="A36" s="26" t="s">
        <v>65</v>
      </c>
      <c r="B36" s="26">
        <f>'Labour market'!E53</f>
        <v>7.8</v>
      </c>
      <c r="C36" s="26">
        <f>'Labour market'!F53</f>
        <v>9.4</v>
      </c>
      <c r="D36" s="26">
        <f>'Labour market'!G53</f>
        <v>9.8000000000000007</v>
      </c>
      <c r="E36" s="26">
        <f>'Labour market'!H53</f>
        <v>10.1</v>
      </c>
      <c r="F36" s="26">
        <f>'Labour market'!I53</f>
        <v>10.3</v>
      </c>
      <c r="G36" s="26">
        <f>'Labour market'!J53</f>
        <v>9.1</v>
      </c>
      <c r="H36" s="26">
        <f>'Labour market'!K53</f>
        <v>7.3</v>
      </c>
      <c r="I36" s="26">
        <f>'Labour market'!L53</f>
        <v>6.8</v>
      </c>
      <c r="J36" s="26">
        <f>'Labour market'!M53</f>
        <v>5.8</v>
      </c>
      <c r="K36" s="26">
        <f>'Labour market'!N53</f>
        <v>5.0999999999999996</v>
      </c>
      <c r="L36" s="26">
        <f>'Labour market'!O53</f>
        <v>5.3</v>
      </c>
    </row>
    <row r="39" spans="1:23" x14ac:dyDescent="0.2">
      <c r="A39" s="26" t="s">
        <v>42</v>
      </c>
    </row>
    <row r="40" spans="1:23" x14ac:dyDescent="0.2">
      <c r="B40" s="29">
        <v>2013</v>
      </c>
      <c r="C40" s="29">
        <v>2014</v>
      </c>
      <c r="D40" s="29">
        <v>2015</v>
      </c>
      <c r="E40" s="29">
        <v>2016</v>
      </c>
      <c r="F40" s="29">
        <v>2017</v>
      </c>
      <c r="G40" s="29">
        <v>2018</v>
      </c>
      <c r="H40" s="29">
        <v>2019</v>
      </c>
      <c r="I40" s="29">
        <v>2020</v>
      </c>
      <c r="J40" s="29">
        <v>2021</v>
      </c>
    </row>
    <row r="41" spans="1:23" x14ac:dyDescent="0.2">
      <c r="A41" s="26" t="s">
        <v>3</v>
      </c>
      <c r="B41" s="91">
        <f>Tourism!O6</f>
        <v>194494</v>
      </c>
      <c r="C41" s="91">
        <f>Tourism!P6</f>
        <v>185978</v>
      </c>
      <c r="D41" s="91">
        <f>Tourism!Q6</f>
        <v>209815</v>
      </c>
      <c r="E41" s="91">
        <f>Tourism!R6</f>
        <v>207062</v>
      </c>
      <c r="F41" s="91">
        <f>Tourism!S6</f>
        <v>212842</v>
      </c>
      <c r="G41" s="91">
        <f>Tourism!T6</f>
        <v>207609</v>
      </c>
      <c r="H41" s="91">
        <f>Tourism!U6</f>
        <v>208564</v>
      </c>
      <c r="I41" s="91">
        <f>Tourism!V6</f>
        <v>91281</v>
      </c>
      <c r="J41" s="91">
        <f>Tourism!W6</f>
        <v>177233</v>
      </c>
    </row>
    <row r="42" spans="1:23" x14ac:dyDescent="0.2">
      <c r="A42" s="26" t="s">
        <v>64</v>
      </c>
      <c r="B42" s="91">
        <f>Tourism!O9</f>
        <v>100173</v>
      </c>
      <c r="C42" s="91">
        <f>Tourism!P9</f>
        <v>105468</v>
      </c>
      <c r="D42" s="91">
        <f>Tourism!Q9</f>
        <v>118885</v>
      </c>
      <c r="E42" s="91">
        <f>Tourism!R9</f>
        <v>128731</v>
      </c>
      <c r="F42" s="91">
        <f>Tourism!S9</f>
        <v>144474</v>
      </c>
      <c r="G42" s="91">
        <f>Tourism!T9</f>
        <v>153113</v>
      </c>
      <c r="H42" s="91">
        <f>Tourism!U9</f>
        <v>166452</v>
      </c>
      <c r="I42" s="91">
        <f>Tourism!V9</f>
        <v>94940</v>
      </c>
      <c r="J42" s="91">
        <f>Tourism!W9</f>
        <v>173913</v>
      </c>
    </row>
    <row r="43" spans="1:23" x14ac:dyDescent="0.2">
      <c r="A43" s="26" t="s">
        <v>65</v>
      </c>
      <c r="B43" s="91">
        <f>Tourism!O12</f>
        <v>214012</v>
      </c>
      <c r="C43" s="91">
        <f>Tourism!P12</f>
        <v>209560</v>
      </c>
      <c r="D43" s="91">
        <f>Tourism!Q12</f>
        <v>218527</v>
      </c>
      <c r="E43" s="91">
        <f>Tourism!R12</f>
        <v>240631</v>
      </c>
      <c r="F43" s="91">
        <f>Tourism!S12</f>
        <v>262793</v>
      </c>
      <c r="G43" s="91">
        <f>Tourism!T12</f>
        <v>259282</v>
      </c>
      <c r="H43" s="91">
        <f>Tourism!U12</f>
        <v>264711</v>
      </c>
      <c r="I43" s="91">
        <f>Tourism!V12</f>
        <v>174814</v>
      </c>
      <c r="J43" s="91">
        <f>Tourism!W12</f>
        <v>228196</v>
      </c>
    </row>
    <row r="44" spans="1:23" x14ac:dyDescent="0.2">
      <c r="B44" s="91"/>
      <c r="C44" s="91"/>
      <c r="D44" s="91"/>
      <c r="E44" s="91"/>
      <c r="F44" s="91"/>
      <c r="G44" s="91"/>
    </row>
    <row r="46" spans="1:23" x14ac:dyDescent="0.2">
      <c r="A46" s="26" t="s">
        <v>47</v>
      </c>
    </row>
    <row r="47" spans="1:23" x14ac:dyDescent="0.2">
      <c r="B47" s="96" t="s">
        <v>11</v>
      </c>
      <c r="C47" s="96" t="s">
        <v>12</v>
      </c>
      <c r="D47" s="96" t="s">
        <v>13</v>
      </c>
      <c r="E47" s="96" t="s">
        <v>14</v>
      </c>
      <c r="F47" s="96" t="s">
        <v>15</v>
      </c>
      <c r="G47" s="96" t="s">
        <v>16</v>
      </c>
      <c r="H47" s="96" t="s">
        <v>17</v>
      </c>
      <c r="I47" s="96" t="s">
        <v>18</v>
      </c>
      <c r="J47" s="96" t="s">
        <v>19</v>
      </c>
      <c r="K47" s="96" t="s">
        <v>20</v>
      </c>
      <c r="L47" s="96" t="s">
        <v>21</v>
      </c>
      <c r="M47" s="96" t="s">
        <v>22</v>
      </c>
      <c r="N47" s="96" t="s">
        <v>23</v>
      </c>
      <c r="O47" s="96" t="s">
        <v>24</v>
      </c>
      <c r="P47" s="96" t="s">
        <v>25</v>
      </c>
      <c r="Q47" s="96" t="s">
        <v>26</v>
      </c>
      <c r="R47" s="96" t="s">
        <v>29</v>
      </c>
      <c r="S47" s="96">
        <v>2017</v>
      </c>
      <c r="T47" s="96">
        <v>2018</v>
      </c>
      <c r="U47" s="96">
        <v>2019</v>
      </c>
      <c r="V47" s="96">
        <v>2020</v>
      </c>
      <c r="W47" s="96">
        <v>2021</v>
      </c>
    </row>
    <row r="48" spans="1:23" x14ac:dyDescent="0.2">
      <c r="A48" s="26" t="s">
        <v>3</v>
      </c>
      <c r="B48" s="26">
        <f>'Economic key-figures'!B7</f>
        <v>2.9</v>
      </c>
      <c r="C48" s="26">
        <f>'Economic key-figures'!C7</f>
        <v>2.2999999999999998</v>
      </c>
      <c r="D48" s="26">
        <f>'Economic key-figures'!D7</f>
        <v>2.1</v>
      </c>
      <c r="E48" s="26">
        <f>'Economic key-figures'!E7</f>
        <v>0.5</v>
      </c>
      <c r="F48" s="26">
        <f>'Economic key-figures'!F7</f>
        <v>0.2</v>
      </c>
      <c r="G48" s="26">
        <f>'Economic key-figures'!G7</f>
        <v>0.9</v>
      </c>
      <c r="H48" s="26">
        <f>'Economic key-figures'!H7</f>
        <v>1.7</v>
      </c>
      <c r="I48" s="26">
        <f>'Economic key-figures'!I7</f>
        <v>1.7</v>
      </c>
      <c r="J48" s="26">
        <f>'Economic key-figures'!J7</f>
        <v>4.3</v>
      </c>
      <c r="K48" s="26">
        <f>'Economic key-figures'!K7</f>
        <v>0.2</v>
      </c>
      <c r="L48" s="26">
        <f>'Economic key-figures'!L7</f>
        <v>1.9</v>
      </c>
      <c r="M48" s="26">
        <f>'Economic key-figures'!M7</f>
        <v>3.5</v>
      </c>
      <c r="N48" s="26">
        <f>'Economic key-figures'!N7</f>
        <v>2.2999999999999998</v>
      </c>
      <c r="O48" s="26">
        <f>'Economic key-figures'!O7</f>
        <v>1.2</v>
      </c>
      <c r="P48" s="26">
        <f>'Economic key-figures'!P7</f>
        <v>1.1000000000000001</v>
      </c>
      <c r="Q48" s="26">
        <f>'Economic key-figures'!Q7</f>
        <v>0.1</v>
      </c>
      <c r="R48" s="26">
        <f>'Economic key-figures'!R7</f>
        <v>0.6</v>
      </c>
      <c r="S48" s="26">
        <f>'Economic key-figures'!S7</f>
        <v>1.7</v>
      </c>
      <c r="T48" s="26">
        <f>'Economic key-figures'!T7</f>
        <v>1.3</v>
      </c>
      <c r="U48" s="26">
        <f>'Economic key-figures'!U7</f>
        <v>0.7</v>
      </c>
      <c r="V48" s="26">
        <f>'Economic key-figures'!V7</f>
        <v>-0.4</v>
      </c>
      <c r="W48" s="26">
        <f>'Economic key-figures'!W7</f>
        <v>1.7</v>
      </c>
    </row>
    <row r="49" spans="1:23" x14ac:dyDescent="0.2">
      <c r="A49" s="26" t="s">
        <v>64</v>
      </c>
      <c r="B49" s="26">
        <f>'Economic key-figures'!B11</f>
        <v>4.9000000000000004</v>
      </c>
      <c r="C49" s="26">
        <f>'Economic key-figures'!C11</f>
        <v>2.7</v>
      </c>
      <c r="D49" s="26">
        <f>'Economic key-figures'!D11</f>
        <v>0.5</v>
      </c>
      <c r="E49" s="26">
        <f>'Economic key-figures'!E11</f>
        <v>1.2</v>
      </c>
      <c r="F49" s="26">
        <f>'Economic key-figures'!F11</f>
        <v>0.6</v>
      </c>
      <c r="G49" s="26">
        <f>'Economic key-figures'!G11</f>
        <v>2</v>
      </c>
      <c r="H49" s="26">
        <f>'Economic key-figures'!H11</f>
        <v>1.5</v>
      </c>
      <c r="I49" s="26">
        <f>'Economic key-figures'!I11</f>
        <v>3.6</v>
      </c>
      <c r="J49" s="26">
        <f>'Economic key-figures'!J11</f>
        <v>6.3</v>
      </c>
      <c r="K49" s="26">
        <f>'Economic key-figures'!K11</f>
        <v>-1.1000000000000001</v>
      </c>
      <c r="L49" s="26">
        <f>'Economic key-figures'!L11</f>
        <v>0.4</v>
      </c>
      <c r="M49" s="26">
        <f>'Economic key-figures'!M11</f>
        <v>2.2999999999999998</v>
      </c>
      <c r="N49" s="26">
        <f>'Economic key-figures'!N11</f>
        <v>2.2000000000000002</v>
      </c>
      <c r="O49" s="26">
        <f>'Economic key-figures'!O11</f>
        <v>-0.6</v>
      </c>
      <c r="P49" s="26">
        <f>'Economic key-figures'!P11</f>
        <v>-1</v>
      </c>
      <c r="Q49" s="26">
        <f>'Economic key-figures'!Q11</f>
        <v>-1.7</v>
      </c>
      <c r="R49" s="26">
        <f>'Economic key-figures'!R11</f>
        <v>-0.3</v>
      </c>
      <c r="S49" s="26">
        <f>'Economic key-figures'!S11</f>
        <v>1.1000000000000001</v>
      </c>
      <c r="T49" s="26">
        <f>'Economic key-figures'!T11</f>
        <v>1.2</v>
      </c>
      <c r="U49" s="26">
        <f>'Economic key-figures'!U11</f>
        <v>1.3</v>
      </c>
      <c r="V49" s="26">
        <f>'Economic key-figures'!V11</f>
        <v>0.3</v>
      </c>
      <c r="W49" s="26">
        <f>'Economic key-figures'!W11</f>
        <v>1.3</v>
      </c>
    </row>
    <row r="50" spans="1:23" x14ac:dyDescent="0.2">
      <c r="A50" s="26" t="s">
        <v>65</v>
      </c>
      <c r="B50" s="26">
        <f>'Economic key-figures'!B15</f>
        <v>2.1</v>
      </c>
      <c r="C50" s="26">
        <f>'Economic key-figures'!C15</f>
        <v>3.4</v>
      </c>
      <c r="D50" s="26">
        <f>'Economic key-figures'!D15</f>
        <v>3.2</v>
      </c>
      <c r="E50" s="26">
        <f>'Economic key-figures'!E15</f>
        <v>2.2000000000000002</v>
      </c>
      <c r="F50" s="26">
        <f>'Economic key-figures'!F15</f>
        <v>2.2000000000000002</v>
      </c>
      <c r="G50" s="26">
        <f>'Economic key-figures'!G15</f>
        <v>1.5</v>
      </c>
      <c r="H50" s="26">
        <f>'Economic key-figures'!H15</f>
        <v>2.4</v>
      </c>
      <c r="I50" s="26">
        <f>'Economic key-figures'!I15</f>
        <v>3.1</v>
      </c>
      <c r="J50" s="26">
        <f>'Economic key-figures'!J15</f>
        <v>6.4</v>
      </c>
      <c r="K50" s="26">
        <f>'Economic key-figures'!K15</f>
        <v>0.6</v>
      </c>
      <c r="L50" s="26">
        <f>'Economic key-figures'!L15</f>
        <v>1.4</v>
      </c>
      <c r="M50" s="26">
        <f>'Economic key-figures'!M15</f>
        <v>1.7</v>
      </c>
      <c r="N50" s="26">
        <f>'Economic key-figures'!N15</f>
        <v>4.8</v>
      </c>
      <c r="O50" s="26">
        <f>'Economic key-figures'!O15</f>
        <v>1.6</v>
      </c>
      <c r="P50" s="26">
        <f>'Economic key-figures'!P15</f>
        <v>1.4</v>
      </c>
      <c r="Q50" s="26">
        <f>'Economic key-figures'!Q15</f>
        <v>1.5</v>
      </c>
      <c r="R50" s="26">
        <f>'Economic key-figures'!R15</f>
        <v>1.1000000000000001</v>
      </c>
      <c r="S50" s="26">
        <f>'Economic key-figures'!S15</f>
        <v>0.8</v>
      </c>
      <c r="T50" s="26">
        <f>'Economic key-figures'!T15</f>
        <v>0</v>
      </c>
      <c r="U50" s="26">
        <f>'Economic key-figures'!U15</f>
        <v>1</v>
      </c>
      <c r="V50" s="26">
        <f>'Economic key-figures'!V15</f>
        <v>2.1</v>
      </c>
      <c r="W50" s="26">
        <f>'Economic key-figures'!W15</f>
        <v>0</v>
      </c>
    </row>
    <row r="53" spans="1:23" x14ac:dyDescent="0.2">
      <c r="A53" s="26" t="s">
        <v>48</v>
      </c>
    </row>
    <row r="54" spans="1:23" x14ac:dyDescent="0.2">
      <c r="B54" s="96" t="s">
        <v>16</v>
      </c>
      <c r="C54" s="96" t="s">
        <v>17</v>
      </c>
      <c r="D54" s="96" t="s">
        <v>18</v>
      </c>
      <c r="E54" s="96" t="s">
        <v>19</v>
      </c>
      <c r="F54" s="96" t="s">
        <v>20</v>
      </c>
      <c r="G54" s="96" t="s">
        <v>21</v>
      </c>
      <c r="H54" s="96" t="s">
        <v>22</v>
      </c>
      <c r="I54" s="96" t="s">
        <v>23</v>
      </c>
      <c r="J54" s="96" t="s">
        <v>24</v>
      </c>
      <c r="K54" s="96" t="s">
        <v>25</v>
      </c>
      <c r="L54" s="96" t="s">
        <v>26</v>
      </c>
      <c r="M54" s="96" t="s">
        <v>29</v>
      </c>
    </row>
    <row r="55" spans="1:23" x14ac:dyDescent="0.2">
      <c r="A55" s="26" t="s">
        <v>3</v>
      </c>
      <c r="B55" s="91">
        <f>Abortions!B6</f>
        <v>264</v>
      </c>
      <c r="C55" s="91">
        <f>Abortions!C6</f>
        <v>182</v>
      </c>
      <c r="D55" s="91">
        <f>Abortions!D6</f>
        <v>257</v>
      </c>
      <c r="E55" s="91">
        <f>Abortions!E6</f>
        <v>234</v>
      </c>
      <c r="F55" s="91">
        <f>Abortions!F6</f>
        <v>258</v>
      </c>
      <c r="G55" s="91">
        <f>Abortions!G6</f>
        <v>247</v>
      </c>
      <c r="H55" s="91">
        <f>Abortions!H6</f>
        <v>257</v>
      </c>
      <c r="I55" s="91">
        <f>Abortions!I6</f>
        <v>208</v>
      </c>
      <c r="J55" s="91">
        <f>Abortions!J6</f>
        <v>247</v>
      </c>
      <c r="K55" s="91">
        <f>Abortions!K6</f>
        <v>244</v>
      </c>
      <c r="L55" s="91">
        <f>Abortions!L6</f>
        <v>247</v>
      </c>
      <c r="M55" s="91">
        <f>Abortions!M6</f>
        <v>265</v>
      </c>
    </row>
    <row r="56" spans="1:23" x14ac:dyDescent="0.2">
      <c r="A56" s="26" t="s">
        <v>64</v>
      </c>
      <c r="B56" s="91">
        <f>Abortions!B9</f>
        <v>41</v>
      </c>
      <c r="C56" s="91">
        <f>Abortions!C9</f>
        <v>62</v>
      </c>
      <c r="D56" s="91">
        <f>Abortions!D9</f>
        <v>67</v>
      </c>
      <c r="E56" s="91">
        <f>Abortions!E9</f>
        <v>55</v>
      </c>
      <c r="F56" s="91">
        <f>Abortions!F9</f>
        <v>83</v>
      </c>
      <c r="G56" s="91">
        <f>Abortions!G9</f>
        <v>52</v>
      </c>
      <c r="H56" s="91">
        <f>Abortions!H9</f>
        <v>57</v>
      </c>
      <c r="I56" s="91">
        <f>Abortions!I9</f>
        <v>55</v>
      </c>
      <c r="J56" s="91">
        <f>Abortions!J9</f>
        <v>37</v>
      </c>
      <c r="K56" s="91">
        <f>Abortions!K9</f>
        <v>47</v>
      </c>
      <c r="L56" s="91">
        <f>Abortions!L9</f>
        <v>35</v>
      </c>
      <c r="M56" s="91">
        <f>Abortions!M9</f>
        <v>38</v>
      </c>
    </row>
    <row r="57" spans="1:23" x14ac:dyDescent="0.2">
      <c r="A57" s="26" t="s">
        <v>65</v>
      </c>
      <c r="B57" s="91">
        <f>Abortions!B12</f>
        <v>1015</v>
      </c>
      <c r="C57" s="91">
        <f>Abortions!C12</f>
        <v>1074</v>
      </c>
      <c r="D57" s="91">
        <f>Abortions!D12</f>
        <v>1040</v>
      </c>
      <c r="E57" s="91">
        <f>Abortions!E12</f>
        <v>1078</v>
      </c>
      <c r="F57" s="91">
        <f>Abortions!F12</f>
        <v>893</v>
      </c>
      <c r="G57" s="91">
        <f>Abortions!G12</f>
        <v>987</v>
      </c>
      <c r="H57" s="91">
        <f>Abortions!H12</f>
        <v>905</v>
      </c>
      <c r="I57" s="91">
        <f>Abortions!I12</f>
        <v>997</v>
      </c>
      <c r="J57" s="91">
        <f>Abortions!J12</f>
        <v>1067</v>
      </c>
      <c r="K57" s="91">
        <f>Abortions!K12</f>
        <v>1073</v>
      </c>
      <c r="L57" s="91">
        <f>Abortions!L12</f>
        <v>1012</v>
      </c>
      <c r="M57" s="91">
        <f>Abortions!M12</f>
        <v>1030</v>
      </c>
    </row>
    <row r="60" spans="1:23" x14ac:dyDescent="0.2">
      <c r="A60" s="26" t="s">
        <v>49</v>
      </c>
    </row>
    <row r="61" spans="1:23" x14ac:dyDescent="0.2">
      <c r="B61" s="96" t="s">
        <v>16</v>
      </c>
      <c r="C61" s="96" t="s">
        <v>17</v>
      </c>
      <c r="D61" s="96" t="s">
        <v>18</v>
      </c>
      <c r="E61" s="96" t="s">
        <v>19</v>
      </c>
      <c r="F61" s="96" t="s">
        <v>20</v>
      </c>
      <c r="G61" s="96" t="s">
        <v>21</v>
      </c>
      <c r="H61" s="96" t="s">
        <v>22</v>
      </c>
      <c r="I61" s="96" t="s">
        <v>23</v>
      </c>
      <c r="J61" s="96" t="s">
        <v>24</v>
      </c>
      <c r="K61" s="96" t="s">
        <v>25</v>
      </c>
      <c r="L61" s="96" t="s">
        <v>26</v>
      </c>
      <c r="M61" s="96" t="s">
        <v>29</v>
      </c>
      <c r="N61" s="96" t="s">
        <v>30</v>
      </c>
      <c r="O61" s="96" t="s">
        <v>36</v>
      </c>
      <c r="P61" s="96" t="s">
        <v>128</v>
      </c>
      <c r="Q61" s="96" t="s">
        <v>31</v>
      </c>
      <c r="R61" s="96" t="s">
        <v>130</v>
      </c>
      <c r="S61" s="96"/>
      <c r="T61" s="96"/>
      <c r="U61" s="96"/>
      <c r="V61" s="96"/>
      <c r="W61" s="96"/>
    </row>
    <row r="62" spans="1:23" x14ac:dyDescent="0.2">
      <c r="A62" s="26" t="s">
        <v>3</v>
      </c>
      <c r="B62" s="80">
        <f>CPI!B5</f>
        <v>83.6</v>
      </c>
      <c r="C62" s="80">
        <f>CPI!C5</f>
        <v>85.1</v>
      </c>
      <c r="D62" s="80">
        <f>CPI!D5</f>
        <v>86.6</v>
      </c>
      <c r="E62" s="80">
        <f>CPI!E5</f>
        <v>90.2</v>
      </c>
      <c r="F62" s="80">
        <f>CPI!F5</f>
        <v>90.5</v>
      </c>
      <c r="G62" s="80">
        <f>CPI!G5</f>
        <v>92.1</v>
      </c>
      <c r="H62" s="80">
        <f>CPI!H5</f>
        <v>95.5</v>
      </c>
      <c r="I62" s="80">
        <f>CPI!I5</f>
        <v>97.7</v>
      </c>
      <c r="J62" s="80">
        <f>CPI!J5</f>
        <v>98.8</v>
      </c>
      <c r="K62" s="80">
        <f>CPI!K5</f>
        <v>99.9</v>
      </c>
      <c r="L62" s="80">
        <f>CPI!L5</f>
        <v>100</v>
      </c>
      <c r="M62" s="80">
        <f>CPI!M5</f>
        <v>100.6</v>
      </c>
      <c r="N62" s="80">
        <f>CPI!N5</f>
        <v>102.3</v>
      </c>
      <c r="O62" s="80">
        <f>CPI!O5</f>
        <v>103.6</v>
      </c>
      <c r="P62" s="80">
        <f>CPI!P5</f>
        <v>104.4</v>
      </c>
      <c r="Q62" s="80">
        <f>CPI!Q5</f>
        <v>103.9</v>
      </c>
      <c r="R62" s="80">
        <f>CPI!R5</f>
        <v>105.7</v>
      </c>
      <c r="S62" s="80"/>
      <c r="T62" s="80"/>
      <c r="U62" s="80"/>
      <c r="V62" s="80"/>
      <c r="W62" s="80"/>
    </row>
    <row r="63" spans="1:23" x14ac:dyDescent="0.2">
      <c r="A63" s="26" t="s">
        <v>64</v>
      </c>
      <c r="B63" s="80">
        <f>CPI!B19</f>
        <v>89.2</v>
      </c>
      <c r="C63" s="80">
        <f>CPI!C19</f>
        <v>90.5</v>
      </c>
      <c r="D63" s="80">
        <f>CPI!D19</f>
        <v>93.8</v>
      </c>
      <c r="E63" s="80">
        <f>CPI!E19</f>
        <v>99.7</v>
      </c>
      <c r="F63" s="80">
        <f>CPI!F19</f>
        <v>98.6</v>
      </c>
      <c r="G63" s="80">
        <f>CPI!G19</f>
        <v>99</v>
      </c>
      <c r="H63" s="80">
        <f>CPI!H19</f>
        <v>101.2</v>
      </c>
      <c r="I63" s="80">
        <f>CPI!I19</f>
        <v>103.4</v>
      </c>
      <c r="J63" s="80">
        <f>CPI!J19</f>
        <v>102.8</v>
      </c>
      <c r="K63" s="80">
        <f>CPI!K19</f>
        <v>101.7</v>
      </c>
      <c r="L63" s="80">
        <f>CPI!L19</f>
        <v>100</v>
      </c>
      <c r="M63" s="80">
        <f>CPI!M19</f>
        <v>99.7</v>
      </c>
      <c r="N63" s="80">
        <f>CPI!N19</f>
        <v>100.8</v>
      </c>
      <c r="O63" s="80">
        <f>CPI!O19</f>
        <v>102</v>
      </c>
      <c r="P63" s="80">
        <f>CPI!P19</f>
        <v>103.4</v>
      </c>
      <c r="Q63" s="80">
        <f>CPI!Q19</f>
        <v>103.7</v>
      </c>
      <c r="R63" s="80">
        <f>CPI!R19</f>
        <v>106.4</v>
      </c>
      <c r="S63" s="80"/>
      <c r="T63" s="80"/>
      <c r="U63" s="80"/>
      <c r="V63" s="80"/>
      <c r="W63" s="80"/>
    </row>
    <row r="64" spans="1:23" x14ac:dyDescent="0.2">
      <c r="A64" s="26" t="s">
        <v>65</v>
      </c>
      <c r="B64" s="80">
        <f>CPI!B33</f>
        <v>77.599999999999994</v>
      </c>
      <c r="C64" s="80">
        <f>CPI!C33</f>
        <v>79.400000000000006</v>
      </c>
      <c r="D64" s="80">
        <f>CPI!D33</f>
        <v>81.099999999999994</v>
      </c>
      <c r="E64" s="80">
        <f>CPI!E33</f>
        <v>86.5</v>
      </c>
      <c r="F64" s="80">
        <f>CPI!F33</f>
        <v>88.4</v>
      </c>
      <c r="G64" s="80">
        <f>CPI!G33</f>
        <v>90.1</v>
      </c>
      <c r="H64" s="80">
        <f>CPI!H33</f>
        <v>91.8</v>
      </c>
      <c r="I64" s="80">
        <f>CPI!I33</f>
        <v>96</v>
      </c>
      <c r="J64" s="80">
        <f>CPI!J33</f>
        <v>97.2</v>
      </c>
      <c r="K64" s="80">
        <f>CPI!K33</f>
        <v>98.6</v>
      </c>
      <c r="L64" s="80">
        <f>CPI!L33</f>
        <v>100</v>
      </c>
      <c r="M64" s="80">
        <f>CPI!M33</f>
        <v>101.1</v>
      </c>
      <c r="N64" s="80">
        <f>CPI!N33</f>
        <v>101.9</v>
      </c>
      <c r="O64" s="80">
        <f>CPI!O33</f>
        <v>101.9</v>
      </c>
      <c r="P64" s="80">
        <f>CPI!P33</f>
        <v>102.9</v>
      </c>
      <c r="Q64" s="80">
        <f>CPI!Q33</f>
        <v>105</v>
      </c>
      <c r="R64" s="80">
        <f>CPI!R33</f>
        <v>105.1</v>
      </c>
      <c r="S64" s="80"/>
      <c r="T64" s="80"/>
      <c r="U64" s="80"/>
      <c r="V64" s="80"/>
      <c r="W64" s="80"/>
    </row>
    <row r="67" spans="1:14" x14ac:dyDescent="0.2">
      <c r="A67" s="26" t="s">
        <v>71</v>
      </c>
    </row>
    <row r="68" spans="1:14" x14ac:dyDescent="0.2">
      <c r="B68" s="110">
        <v>2010</v>
      </c>
      <c r="C68" s="110">
        <v>2011</v>
      </c>
      <c r="D68" s="110">
        <v>2012</v>
      </c>
      <c r="E68" s="110">
        <v>2013</v>
      </c>
      <c r="F68" s="110">
        <v>2014</v>
      </c>
      <c r="G68" s="110">
        <v>2015</v>
      </c>
      <c r="H68" s="110">
        <v>2016</v>
      </c>
      <c r="I68" s="110">
        <v>2017</v>
      </c>
      <c r="J68" s="110">
        <v>2018</v>
      </c>
      <c r="K68" s="110">
        <v>2019</v>
      </c>
      <c r="L68" s="110">
        <v>2020</v>
      </c>
      <c r="M68" s="110">
        <v>2021</v>
      </c>
      <c r="N68" s="110">
        <v>2022</v>
      </c>
    </row>
    <row r="69" spans="1:14" x14ac:dyDescent="0.2">
      <c r="A69" s="26" t="s">
        <v>3</v>
      </c>
      <c r="B69" s="80">
        <f>'Age structure'!P12</f>
        <v>17.786832047306554</v>
      </c>
      <c r="C69" s="80">
        <f>'Age structure'!Q12</f>
        <v>18.370407398150462</v>
      </c>
      <c r="D69" s="80">
        <f>'Age structure'!R12</f>
        <v>18.896138247222712</v>
      </c>
      <c r="E69" s="80">
        <f>'Age structure'!S12</f>
        <v>19.391621640586624</v>
      </c>
      <c r="F69" s="80">
        <f>'Age structure'!T12</f>
        <v>19.901625619200448</v>
      </c>
      <c r="G69" s="80">
        <f>'Age structure'!U12</f>
        <v>20.400470327846175</v>
      </c>
      <c r="H69" s="80">
        <f>'Age structure'!V12</f>
        <v>20.781147569264739</v>
      </c>
      <c r="I69" s="80">
        <f>'Age structure'!W12</f>
        <v>21.11658793729034</v>
      </c>
      <c r="J69" s="80">
        <f>'Age structure'!X12</f>
        <v>21.706398996235883</v>
      </c>
      <c r="K69" s="80">
        <f>'Age structure'!Y12</f>
        <v>22.22296820974185</v>
      </c>
      <c r="L69" s="80">
        <f>'Age structure'!Z12</f>
        <v>22.70780350689332</v>
      </c>
      <c r="M69" s="80">
        <f>'Age structure'!AA12</f>
        <v>23.00441435162136</v>
      </c>
      <c r="N69" s="80">
        <f>'Age structure'!AB12</f>
        <v>23.398365409965727</v>
      </c>
    </row>
    <row r="70" spans="1:14" x14ac:dyDescent="0.2">
      <c r="A70" s="26" t="s">
        <v>64</v>
      </c>
      <c r="B70" s="80">
        <f>'Age structure'!P23</f>
        <v>14.614179073699841</v>
      </c>
      <c r="C70" s="80">
        <f>'Age structure'!Q23</f>
        <v>15.010217350919561</v>
      </c>
      <c r="D70" s="80">
        <f>'Age structure'!R23</f>
        <v>15.430254750643099</v>
      </c>
      <c r="E70" s="80">
        <f>'Age structure'!S23</f>
        <v>15.879488993383548</v>
      </c>
      <c r="F70" s="80">
        <f>'Age structure'!T23</f>
        <v>16.360351379976326</v>
      </c>
      <c r="G70" s="80">
        <f>'Age structure'!U23</f>
        <v>16.726659398975666</v>
      </c>
      <c r="H70" s="80">
        <f>'Age structure'!V23</f>
        <v>17.092485902159975</v>
      </c>
      <c r="I70" s="80">
        <f>'Age structure'!W23</f>
        <v>17.349929732985345</v>
      </c>
      <c r="J70" s="80">
        <f>'Age structure'!X23</f>
        <v>17.412491828608783</v>
      </c>
      <c r="K70" s="80">
        <f>'Age structure'!Y23</f>
        <v>17.543244506778869</v>
      </c>
      <c r="L70" s="80">
        <f>'Age structure'!Z23</f>
        <v>17.595915782200642</v>
      </c>
      <c r="M70" s="80">
        <f>'Age structure'!AA23</f>
        <v>17.804748941318817</v>
      </c>
      <c r="N70" s="80">
        <f>'Age structure'!AB23</f>
        <v>17.894619126609882</v>
      </c>
    </row>
    <row r="71" spans="1:14" x14ac:dyDescent="0.2">
      <c r="A71" s="26" t="s">
        <v>65</v>
      </c>
      <c r="B71" s="80">
        <f>'Age structure'!P34</f>
        <v>6.8146389853326719</v>
      </c>
      <c r="C71" s="80">
        <f>'Age structure'!Q34</f>
        <v>6.9716506226265125</v>
      </c>
      <c r="D71" s="80">
        <f>'Age structure'!R34</f>
        <v>7.2159861847785862</v>
      </c>
      <c r="E71" s="80">
        <f>'Age structure'!S34</f>
        <v>7.3673940039027856</v>
      </c>
      <c r="F71" s="80">
        <f>'Age structure'!T34</f>
        <v>7.5370455918410864</v>
      </c>
      <c r="G71" s="80">
        <f>'Age structure'!U34</f>
        <v>7.6289654186910543</v>
      </c>
      <c r="H71" s="80">
        <f>'Age structure'!V34</f>
        <v>7.9449209447239779</v>
      </c>
      <c r="I71" s="80">
        <f>'Age structure'!W34</f>
        <v>8.1364124597207308</v>
      </c>
      <c r="J71" s="80">
        <f>'Age structure'!X34</f>
        <v>8.2985843907153214</v>
      </c>
      <c r="K71" s="80">
        <f>'Age structure'!Y34</f>
        <v>8.5244320617231022</v>
      </c>
      <c r="L71" s="80">
        <f>'Age structure'!Z34</f>
        <v>8.7106150032988001</v>
      </c>
      <c r="M71" s="80">
        <f>'Age structure'!AA34</f>
        <v>8.998422573155386</v>
      </c>
      <c r="N71" s="80">
        <f>'Age structure'!AB34</f>
        <v>9.3348891481913654</v>
      </c>
    </row>
  </sheetData>
  <phoneticPr fontId="12" type="noConversion"/>
  <pageMargins left="0.7" right="0.7" top="0.75" bottom="0.75" header="0.3" footer="0.3"/>
  <ignoredErrors>
    <ignoredError sqref="B26:T26 B47:T47 B54:M54 B33:H33 B61:L6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D8D0-F5AD-45B1-95AD-FA451977A666}">
  <dimension ref="A1:Y49"/>
  <sheetViews>
    <sheetView showGridLines="0" workbookViewId="0"/>
  </sheetViews>
  <sheetFormatPr defaultRowHeight="15" x14ac:dyDescent="0.25"/>
  <cols>
    <col min="1" max="1" width="23.140625" customWidth="1"/>
    <col min="2" max="24" width="6" customWidth="1"/>
  </cols>
  <sheetData>
    <row r="1" spans="1:25" x14ac:dyDescent="0.25">
      <c r="A1" s="26" t="s">
        <v>54</v>
      </c>
      <c r="B1" s="26"/>
      <c r="C1" s="26"/>
      <c r="D1" s="26"/>
      <c r="E1" s="26"/>
      <c r="F1" s="26"/>
      <c r="G1" s="26"/>
      <c r="H1" s="26"/>
      <c r="I1" s="26"/>
      <c r="J1" s="26"/>
      <c r="K1" s="26"/>
      <c r="L1" s="26"/>
      <c r="M1" s="26"/>
      <c r="N1" s="26"/>
      <c r="O1" s="26"/>
      <c r="P1" s="26"/>
      <c r="Q1" s="26"/>
      <c r="R1" s="26"/>
      <c r="S1" s="26"/>
      <c r="T1" s="26"/>
      <c r="U1" s="26"/>
      <c r="V1" s="26"/>
      <c r="W1" s="26"/>
      <c r="X1" s="26"/>
    </row>
    <row r="2" spans="1:25" ht="27" customHeight="1" thickBot="1" x14ac:dyDescent="0.3">
      <c r="A2" s="35" t="s">
        <v>131</v>
      </c>
      <c r="B2" s="26"/>
      <c r="C2" s="26"/>
      <c r="D2" s="26"/>
      <c r="E2" s="26"/>
      <c r="F2" s="26"/>
      <c r="G2" s="26"/>
      <c r="H2" s="26"/>
      <c r="I2" s="26"/>
      <c r="J2" s="26"/>
      <c r="K2" s="26"/>
      <c r="L2" s="26"/>
      <c r="M2" s="26"/>
      <c r="N2" s="26"/>
      <c r="O2" s="26"/>
      <c r="P2" s="26"/>
      <c r="Q2" s="26"/>
      <c r="R2" s="26"/>
      <c r="S2" s="26"/>
      <c r="T2" s="26"/>
      <c r="U2" s="26"/>
      <c r="V2" s="26"/>
      <c r="W2" s="26"/>
      <c r="X2" s="26"/>
      <c r="Y2" s="78"/>
    </row>
    <row r="3" spans="1:25" ht="12" customHeight="1" x14ac:dyDescent="0.25">
      <c r="A3" s="36"/>
      <c r="B3" s="37" t="s">
        <v>11</v>
      </c>
      <c r="C3" s="37" t="s">
        <v>12</v>
      </c>
      <c r="D3" s="37" t="s">
        <v>13</v>
      </c>
      <c r="E3" s="37" t="s">
        <v>14</v>
      </c>
      <c r="F3" s="37" t="s">
        <v>15</v>
      </c>
      <c r="G3" s="37" t="s">
        <v>16</v>
      </c>
      <c r="H3" s="37" t="s">
        <v>17</v>
      </c>
      <c r="I3" s="37" t="s">
        <v>18</v>
      </c>
      <c r="J3" s="37" t="s">
        <v>19</v>
      </c>
      <c r="K3" s="37" t="s">
        <v>20</v>
      </c>
      <c r="L3" s="37" t="s">
        <v>21</v>
      </c>
      <c r="M3" s="37" t="s">
        <v>22</v>
      </c>
      <c r="N3" s="37" t="s">
        <v>23</v>
      </c>
      <c r="O3" s="37" t="s">
        <v>24</v>
      </c>
      <c r="P3" s="37" t="s">
        <v>25</v>
      </c>
      <c r="Q3" s="37" t="s">
        <v>26</v>
      </c>
      <c r="R3" s="37" t="s">
        <v>29</v>
      </c>
      <c r="S3" s="37">
        <v>2017</v>
      </c>
      <c r="T3" s="37">
        <v>2018</v>
      </c>
      <c r="U3" s="37">
        <v>2019</v>
      </c>
      <c r="V3" s="37">
        <v>2020</v>
      </c>
      <c r="W3" s="37">
        <v>2021</v>
      </c>
      <c r="X3" s="37">
        <v>2022</v>
      </c>
    </row>
    <row r="4" spans="1:25" ht="18" customHeight="1" x14ac:dyDescent="0.25">
      <c r="A4" s="49" t="s">
        <v>3</v>
      </c>
      <c r="B4" s="29"/>
      <c r="C4" s="29"/>
      <c r="D4" s="29"/>
      <c r="E4" s="29"/>
      <c r="F4" s="29"/>
      <c r="G4" s="29"/>
      <c r="H4" s="29"/>
      <c r="I4" s="29"/>
      <c r="J4" s="29"/>
      <c r="K4" s="29"/>
      <c r="L4" s="29"/>
      <c r="M4" s="29"/>
      <c r="N4" s="29"/>
      <c r="O4" s="29"/>
      <c r="P4" s="29"/>
      <c r="Q4" s="50"/>
      <c r="R4" s="67"/>
      <c r="S4" s="53"/>
      <c r="T4" s="53"/>
      <c r="U4" s="53"/>
      <c r="V4" s="96"/>
      <c r="W4" s="96"/>
      <c r="X4" s="96"/>
    </row>
    <row r="5" spans="1:25" ht="12" customHeight="1" x14ac:dyDescent="0.25">
      <c r="A5" s="29" t="s">
        <v>55</v>
      </c>
      <c r="B5" s="51">
        <v>25706</v>
      </c>
      <c r="C5" s="51">
        <v>25776</v>
      </c>
      <c r="D5" s="51">
        <v>26008</v>
      </c>
      <c r="E5" s="51">
        <v>26257</v>
      </c>
      <c r="F5" s="51">
        <v>26347</v>
      </c>
      <c r="G5" s="51">
        <v>26530</v>
      </c>
      <c r="H5" s="51">
        <v>26766</v>
      </c>
      <c r="I5" s="51">
        <v>26923</v>
      </c>
      <c r="J5" s="51">
        <v>27153</v>
      </c>
      <c r="K5" s="51">
        <v>27456</v>
      </c>
      <c r="L5" s="51">
        <v>27734</v>
      </c>
      <c r="M5" s="51">
        <v>28007</v>
      </c>
      <c r="N5" s="51">
        <v>28502</v>
      </c>
      <c r="O5" s="51">
        <v>28502</v>
      </c>
      <c r="P5" s="51">
        <v>28666</v>
      </c>
      <c r="Q5" s="15">
        <v>28916</v>
      </c>
      <c r="R5" s="15">
        <v>28983</v>
      </c>
      <c r="S5" s="15">
        <v>29214</v>
      </c>
      <c r="T5" s="51">
        <v>29489</v>
      </c>
      <c r="U5" s="111">
        <v>29789</v>
      </c>
      <c r="V5" s="12">
        <v>29884</v>
      </c>
      <c r="W5" s="12">
        <v>30129</v>
      </c>
      <c r="X5" s="12">
        <v>30344</v>
      </c>
    </row>
    <row r="6" spans="1:25" ht="12" customHeight="1" x14ac:dyDescent="0.25">
      <c r="A6" s="29" t="s">
        <v>57</v>
      </c>
      <c r="B6" s="29">
        <v>258</v>
      </c>
      <c r="C6" s="29">
        <v>283</v>
      </c>
      <c r="D6" s="29">
        <v>269</v>
      </c>
      <c r="E6" s="29">
        <v>262</v>
      </c>
      <c r="F6" s="29">
        <v>281</v>
      </c>
      <c r="G6" s="29">
        <v>268</v>
      </c>
      <c r="H6" s="29">
        <v>295</v>
      </c>
      <c r="I6" s="29">
        <v>286</v>
      </c>
      <c r="J6" s="29">
        <v>294</v>
      </c>
      <c r="K6" s="29">
        <v>267</v>
      </c>
      <c r="L6" s="29">
        <v>286</v>
      </c>
      <c r="M6" s="29">
        <v>285</v>
      </c>
      <c r="N6" s="29">
        <v>292</v>
      </c>
      <c r="O6" s="29">
        <v>287</v>
      </c>
      <c r="P6" s="29">
        <v>282</v>
      </c>
      <c r="Q6" s="20">
        <v>275</v>
      </c>
      <c r="R6" s="20">
        <v>293</v>
      </c>
      <c r="S6" s="68">
        <v>279</v>
      </c>
      <c r="T6" s="68">
        <v>280</v>
      </c>
      <c r="U6" s="1">
        <v>267</v>
      </c>
      <c r="V6" s="1">
        <v>261</v>
      </c>
      <c r="W6" s="1">
        <v>293</v>
      </c>
      <c r="X6" s="1"/>
    </row>
    <row r="7" spans="1:25" ht="12" customHeight="1" x14ac:dyDescent="0.25">
      <c r="A7" s="20" t="s">
        <v>56</v>
      </c>
      <c r="B7" s="29">
        <v>247</v>
      </c>
      <c r="C7" s="29">
        <v>228</v>
      </c>
      <c r="D7" s="29">
        <v>236</v>
      </c>
      <c r="E7" s="29">
        <v>268</v>
      </c>
      <c r="F7" s="29">
        <v>262</v>
      </c>
      <c r="G7" s="29">
        <v>259</v>
      </c>
      <c r="H7" s="29">
        <v>257</v>
      </c>
      <c r="I7" s="29">
        <v>249</v>
      </c>
      <c r="J7" s="29">
        <v>250</v>
      </c>
      <c r="K7" s="29">
        <v>247</v>
      </c>
      <c r="L7" s="29">
        <v>233</v>
      </c>
      <c r="M7" s="29">
        <v>277</v>
      </c>
      <c r="N7" s="29">
        <v>323</v>
      </c>
      <c r="O7" s="29">
        <v>269</v>
      </c>
      <c r="P7" s="29">
        <v>251</v>
      </c>
      <c r="Q7" s="20">
        <v>285</v>
      </c>
      <c r="R7" s="20">
        <v>297</v>
      </c>
      <c r="S7" s="68">
        <v>235</v>
      </c>
      <c r="T7" s="68">
        <v>272</v>
      </c>
      <c r="U7" s="1">
        <v>266</v>
      </c>
      <c r="V7" s="1">
        <v>291</v>
      </c>
      <c r="W7" s="1">
        <v>263</v>
      </c>
      <c r="X7" s="1"/>
    </row>
    <row r="8" spans="1:25" ht="12" customHeight="1" x14ac:dyDescent="0.25">
      <c r="A8" s="20" t="s">
        <v>58</v>
      </c>
      <c r="B8" s="29">
        <v>69</v>
      </c>
      <c r="C8" s="29">
        <v>170</v>
      </c>
      <c r="D8" s="29">
        <v>221</v>
      </c>
      <c r="E8" s="29">
        <v>99</v>
      </c>
      <c r="F8" s="29">
        <v>173</v>
      </c>
      <c r="G8" s="29">
        <v>205</v>
      </c>
      <c r="H8" s="29">
        <v>88</v>
      </c>
      <c r="I8" s="29">
        <v>177</v>
      </c>
      <c r="J8" s="29">
        <v>248</v>
      </c>
      <c r="K8" s="29">
        <v>253</v>
      </c>
      <c r="L8" s="29">
        <v>220</v>
      </c>
      <c r="M8" s="29">
        <v>333</v>
      </c>
      <c r="N8" s="29">
        <v>177</v>
      </c>
      <c r="O8" s="29">
        <v>147</v>
      </c>
      <c r="P8" s="29">
        <v>237</v>
      </c>
      <c r="Q8" s="68">
        <v>74</v>
      </c>
      <c r="R8" s="68">
        <v>234</v>
      </c>
      <c r="S8" s="68">
        <v>234</v>
      </c>
      <c r="T8" s="68">
        <v>291</v>
      </c>
      <c r="U8" s="1">
        <v>83</v>
      </c>
      <c r="V8" s="1">
        <v>215</v>
      </c>
      <c r="W8" s="1">
        <v>186</v>
      </c>
      <c r="X8" s="1"/>
    </row>
    <row r="9" spans="1:25" ht="17.25" customHeight="1" x14ac:dyDescent="0.25">
      <c r="A9" s="20" t="s">
        <v>59</v>
      </c>
      <c r="B9" s="59">
        <v>10</v>
      </c>
      <c r="C9" s="59">
        <v>11</v>
      </c>
      <c r="D9" s="59">
        <v>10.3</v>
      </c>
      <c r="E9" s="59">
        <v>10</v>
      </c>
      <c r="F9" s="59">
        <v>10.7</v>
      </c>
      <c r="G9" s="59">
        <v>10.1</v>
      </c>
      <c r="H9" s="59">
        <v>11</v>
      </c>
      <c r="I9" s="59">
        <v>10.6</v>
      </c>
      <c r="J9" s="59">
        <v>10.8</v>
      </c>
      <c r="K9" s="59">
        <v>9.6999999999999993</v>
      </c>
      <c r="L9" s="59">
        <v>10.3</v>
      </c>
      <c r="M9" s="59">
        <v>10.199999999999999</v>
      </c>
      <c r="N9" s="59">
        <v>10.199999999999999</v>
      </c>
      <c r="O9" s="59">
        <v>10.1</v>
      </c>
      <c r="P9" s="59">
        <v>9.8000000000000007</v>
      </c>
      <c r="Q9" s="75">
        <v>9.5</v>
      </c>
      <c r="R9" s="75">
        <v>10.1</v>
      </c>
      <c r="S9" s="75">
        <v>9.6</v>
      </c>
      <c r="T9" s="75">
        <v>9.5</v>
      </c>
      <c r="U9" s="112">
        <v>8.9487708008647129</v>
      </c>
      <c r="V9" s="112">
        <v>8.6981154083281957</v>
      </c>
      <c r="W9" s="112">
        <v>9.6902749987597776</v>
      </c>
      <c r="X9" s="112"/>
    </row>
    <row r="10" spans="1:25" ht="12" customHeight="1" x14ac:dyDescent="0.25">
      <c r="A10" s="20" t="s">
        <v>60</v>
      </c>
      <c r="B10" s="59">
        <v>9.6</v>
      </c>
      <c r="C10" s="59">
        <v>8.8000000000000007</v>
      </c>
      <c r="D10" s="59">
        <v>9</v>
      </c>
      <c r="E10" s="59">
        <v>10.199999999999999</v>
      </c>
      <c r="F10" s="59">
        <v>9.9</v>
      </c>
      <c r="G10" s="59">
        <v>9.6999999999999993</v>
      </c>
      <c r="H10" s="59">
        <v>9.6</v>
      </c>
      <c r="I10" s="59">
        <v>9.1999999999999993</v>
      </c>
      <c r="J10" s="59">
        <v>9.1999999999999993</v>
      </c>
      <c r="K10" s="59">
        <v>9</v>
      </c>
      <c r="L10" s="75">
        <v>8.3000000000000007</v>
      </c>
      <c r="M10" s="75">
        <v>9.6999999999999993</v>
      </c>
      <c r="N10" s="75">
        <v>11.2</v>
      </c>
      <c r="O10" s="75">
        <v>9.3000000000000007</v>
      </c>
      <c r="P10" s="75">
        <v>8.6</v>
      </c>
      <c r="Q10" s="75">
        <v>9.8000000000000007</v>
      </c>
      <c r="R10" s="75">
        <v>10.1</v>
      </c>
      <c r="S10" s="75">
        <v>7.9</v>
      </c>
      <c r="T10" s="75">
        <v>9.1</v>
      </c>
      <c r="U10" s="112">
        <v>8.9152548053558558</v>
      </c>
      <c r="V10" s="112">
        <v>9.6978987885958041</v>
      </c>
      <c r="W10" s="112">
        <v>8.6980966712417107</v>
      </c>
      <c r="X10" s="112"/>
    </row>
    <row r="11" spans="1:25" ht="12" customHeight="1" x14ac:dyDescent="0.25">
      <c r="A11" s="68" t="s">
        <v>61</v>
      </c>
      <c r="B11" s="59">
        <v>2.7</v>
      </c>
      <c r="C11" s="59">
        <v>6.6</v>
      </c>
      <c r="D11" s="59">
        <v>8.5</v>
      </c>
      <c r="E11" s="59">
        <v>3.8</v>
      </c>
      <c r="F11" s="59">
        <v>6.5</v>
      </c>
      <c r="G11" s="59">
        <v>7.7</v>
      </c>
      <c r="H11" s="59">
        <v>3.3</v>
      </c>
      <c r="I11" s="59">
        <v>6.5</v>
      </c>
      <c r="J11" s="59">
        <v>9.1</v>
      </c>
      <c r="K11" s="59">
        <v>9.1999999999999993</v>
      </c>
      <c r="L11" s="59">
        <v>7.9</v>
      </c>
      <c r="M11" s="59">
        <v>11.8</v>
      </c>
      <c r="N11" s="59">
        <v>6.2</v>
      </c>
      <c r="O11" s="59">
        <v>5.0999999999999996</v>
      </c>
      <c r="P11" s="59">
        <v>8.1999999999999993</v>
      </c>
      <c r="Q11" s="75">
        <v>2.6</v>
      </c>
      <c r="R11" s="75">
        <v>8</v>
      </c>
      <c r="S11" s="75">
        <v>8</v>
      </c>
      <c r="T11" s="84">
        <v>9.8181450116400697</v>
      </c>
      <c r="U11" s="113">
        <v>2.7818276272350979</v>
      </c>
      <c r="V11" s="112">
        <v>7.1651142252511955</v>
      </c>
      <c r="W11" s="112">
        <v>6.1515056306120091</v>
      </c>
      <c r="X11" s="112"/>
    </row>
    <row r="12" spans="1:25" ht="12" customHeight="1" x14ac:dyDescent="0.25">
      <c r="A12" s="68" t="s">
        <v>62</v>
      </c>
      <c r="B12" s="59">
        <v>1.5</v>
      </c>
      <c r="C12" s="59">
        <v>1.8</v>
      </c>
      <c r="D12" s="59">
        <v>1.7</v>
      </c>
      <c r="E12" s="59">
        <v>1.6</v>
      </c>
      <c r="F12" s="59">
        <v>1.8</v>
      </c>
      <c r="G12" s="59">
        <v>1.7</v>
      </c>
      <c r="H12" s="59">
        <v>1.9</v>
      </c>
      <c r="I12" s="59">
        <v>1.8</v>
      </c>
      <c r="J12" s="59">
        <v>1.9</v>
      </c>
      <c r="K12" s="59">
        <v>1.7</v>
      </c>
      <c r="L12" s="59">
        <v>1.8</v>
      </c>
      <c r="M12" s="59">
        <v>1.8</v>
      </c>
      <c r="N12" s="59">
        <v>1.8</v>
      </c>
      <c r="O12" s="59">
        <v>1.8</v>
      </c>
      <c r="P12" s="59">
        <v>1.8</v>
      </c>
      <c r="Q12" s="75">
        <v>1.7</v>
      </c>
      <c r="R12" s="75">
        <v>1.8</v>
      </c>
      <c r="S12" s="75">
        <v>1.7</v>
      </c>
      <c r="T12" s="75">
        <v>1.7</v>
      </c>
      <c r="U12" s="112">
        <v>1.6</v>
      </c>
      <c r="V12" s="112">
        <v>1.5</v>
      </c>
      <c r="W12" s="112">
        <v>1.8</v>
      </c>
      <c r="X12" s="112"/>
    </row>
    <row r="13" spans="1:25" ht="12" customHeight="1" x14ac:dyDescent="0.25">
      <c r="A13" s="68" t="s">
        <v>63</v>
      </c>
      <c r="B13" s="59"/>
      <c r="C13" s="59"/>
      <c r="D13" s="59"/>
      <c r="E13" s="59"/>
      <c r="F13" s="59"/>
      <c r="G13" s="59"/>
      <c r="H13" s="59"/>
      <c r="I13" s="59"/>
      <c r="J13" s="59"/>
      <c r="K13" s="59"/>
      <c r="L13" s="59"/>
      <c r="M13" s="59"/>
      <c r="N13" s="59"/>
      <c r="O13" s="59"/>
      <c r="P13" s="59"/>
      <c r="Q13" s="75"/>
      <c r="R13" s="75"/>
      <c r="S13" s="75"/>
      <c r="T13" s="75"/>
      <c r="U13" s="112"/>
      <c r="V13" s="112"/>
      <c r="W13" s="112"/>
      <c r="X13" s="112"/>
    </row>
    <row r="14" spans="1:25" ht="12" customHeight="1" x14ac:dyDescent="0.25">
      <c r="A14" s="68" t="s">
        <v>39</v>
      </c>
      <c r="B14" s="59">
        <v>100</v>
      </c>
      <c r="C14" s="59">
        <v>100.27230996654477</v>
      </c>
      <c r="D14" s="59">
        <v>101.17482299852173</v>
      </c>
      <c r="E14" s="59">
        <v>102.14346845094531</v>
      </c>
      <c r="F14" s="59">
        <v>102.49358126507431</v>
      </c>
      <c r="G14" s="59">
        <v>103.20547732046992</v>
      </c>
      <c r="H14" s="59">
        <v>104.12355092196375</v>
      </c>
      <c r="I14" s="59">
        <v>104.73430327549988</v>
      </c>
      <c r="J14" s="59">
        <v>105.62903602271842</v>
      </c>
      <c r="K14" s="59">
        <v>106.80774916361939</v>
      </c>
      <c r="L14" s="59">
        <v>107.88920874504007</v>
      </c>
      <c r="M14" s="59">
        <v>108.9512176145647</v>
      </c>
      <c r="N14" s="59">
        <v>110.87683809227417</v>
      </c>
      <c r="O14" s="59">
        <v>110.87683809227417</v>
      </c>
      <c r="P14" s="59">
        <v>111.51482144246478</v>
      </c>
      <c r="Q14" s="75">
        <v>112.48735703726756</v>
      </c>
      <c r="R14" s="75">
        <v>112.74799657667471</v>
      </c>
      <c r="S14" s="75">
        <v>113.64661946627245</v>
      </c>
      <c r="T14" s="75">
        <v>114.71640862055553</v>
      </c>
      <c r="U14" s="112">
        <v>115.88345133431883</v>
      </c>
      <c r="V14" s="80">
        <v>116.2530148603439</v>
      </c>
      <c r="W14" s="80">
        <v>117.2060997432506</v>
      </c>
      <c r="X14" s="80">
        <v>118.04248035478098</v>
      </c>
    </row>
    <row r="15" spans="1:25" ht="18" customHeight="1" x14ac:dyDescent="0.25">
      <c r="A15" s="101" t="s">
        <v>64</v>
      </c>
      <c r="B15" s="53"/>
      <c r="C15" s="53"/>
      <c r="D15" s="53"/>
      <c r="E15" s="53"/>
      <c r="F15" s="53"/>
      <c r="G15" s="53"/>
      <c r="H15" s="53"/>
      <c r="I15" s="53"/>
      <c r="J15" s="53"/>
      <c r="K15" s="53"/>
      <c r="L15" s="53"/>
      <c r="M15" s="53"/>
      <c r="N15" s="53"/>
      <c r="O15" s="53"/>
      <c r="P15" s="53"/>
      <c r="Q15" s="53"/>
      <c r="R15" s="53"/>
      <c r="S15" s="53"/>
      <c r="T15" s="53"/>
      <c r="U15" s="96"/>
      <c r="V15" s="96"/>
      <c r="W15" s="96"/>
      <c r="X15" s="96"/>
    </row>
    <row r="16" spans="1:25" ht="12" customHeight="1" x14ac:dyDescent="0.25">
      <c r="A16" s="29" t="s">
        <v>55</v>
      </c>
      <c r="B16" s="51">
        <v>45343</v>
      </c>
      <c r="C16" s="51">
        <v>46131</v>
      </c>
      <c r="D16" s="51">
        <v>46945</v>
      </c>
      <c r="E16" s="51">
        <v>47653</v>
      </c>
      <c r="F16" s="51">
        <v>48152</v>
      </c>
      <c r="G16" s="51">
        <v>48303</v>
      </c>
      <c r="H16" s="51">
        <v>48125</v>
      </c>
      <c r="I16" s="51">
        <v>48268</v>
      </c>
      <c r="J16" s="51">
        <v>48311</v>
      </c>
      <c r="K16" s="51">
        <v>48613</v>
      </c>
      <c r="L16" s="51">
        <v>48494</v>
      </c>
      <c r="M16" s="51">
        <v>48447</v>
      </c>
      <c r="N16" s="51">
        <v>48204</v>
      </c>
      <c r="O16" s="51">
        <v>48062</v>
      </c>
      <c r="P16" s="51">
        <v>48153</v>
      </c>
      <c r="Q16" s="15">
        <v>48617</v>
      </c>
      <c r="R16" s="15">
        <v>49121</v>
      </c>
      <c r="S16" s="15">
        <v>49810</v>
      </c>
      <c r="T16" s="15">
        <v>50475</v>
      </c>
      <c r="U16" s="12">
        <v>51280</v>
      </c>
      <c r="V16" s="12">
        <v>52103</v>
      </c>
      <c r="W16" s="12">
        <v>52896</v>
      </c>
      <c r="X16" s="12">
        <v>53653</v>
      </c>
    </row>
    <row r="17" spans="1:24" ht="12" customHeight="1" x14ac:dyDescent="0.25">
      <c r="A17" s="29" t="s">
        <v>57</v>
      </c>
      <c r="B17" s="29">
        <v>879</v>
      </c>
      <c r="C17" s="29">
        <v>942</v>
      </c>
      <c r="D17" s="29">
        <v>954</v>
      </c>
      <c r="E17" s="29">
        <v>879</v>
      </c>
      <c r="F17" s="29">
        <v>892</v>
      </c>
      <c r="G17" s="29">
        <v>885</v>
      </c>
      <c r="H17" s="29">
        <v>842</v>
      </c>
      <c r="I17" s="29">
        <v>853</v>
      </c>
      <c r="J17" s="29">
        <v>834</v>
      </c>
      <c r="K17" s="29">
        <v>895</v>
      </c>
      <c r="L17" s="29">
        <v>868</v>
      </c>
      <c r="M17" s="29">
        <v>821</v>
      </c>
      <c r="N17" s="29">
        <v>616</v>
      </c>
      <c r="O17" s="29">
        <v>626</v>
      </c>
      <c r="P17" s="29">
        <v>639</v>
      </c>
      <c r="Q17" s="20">
        <v>608</v>
      </c>
      <c r="R17" s="20">
        <v>675</v>
      </c>
      <c r="S17" s="20">
        <v>656</v>
      </c>
      <c r="T17" s="20">
        <v>684</v>
      </c>
      <c r="U17" s="1">
        <v>683</v>
      </c>
      <c r="V17" s="1">
        <v>678</v>
      </c>
      <c r="W17" s="1">
        <v>683</v>
      </c>
      <c r="X17" s="1"/>
    </row>
    <row r="18" spans="1:24" ht="12" customHeight="1" x14ac:dyDescent="0.25">
      <c r="A18" s="20" t="s">
        <v>56</v>
      </c>
      <c r="B18" s="29">
        <v>352</v>
      </c>
      <c r="C18" s="29">
        <v>358</v>
      </c>
      <c r="D18" s="29">
        <v>392</v>
      </c>
      <c r="E18" s="29">
        <v>404</v>
      </c>
      <c r="F18" s="29">
        <v>379</v>
      </c>
      <c r="G18" s="29">
        <v>419</v>
      </c>
      <c r="H18" s="29">
        <v>416</v>
      </c>
      <c r="I18" s="29">
        <v>383</v>
      </c>
      <c r="J18" s="29">
        <v>378</v>
      </c>
      <c r="K18" s="29">
        <v>387</v>
      </c>
      <c r="L18" s="29">
        <v>348</v>
      </c>
      <c r="M18" s="29">
        <v>364</v>
      </c>
      <c r="N18" s="29">
        <v>406</v>
      </c>
      <c r="O18" s="29">
        <v>364</v>
      </c>
      <c r="P18" s="29">
        <v>394</v>
      </c>
      <c r="Q18" s="20">
        <v>377</v>
      </c>
      <c r="R18" s="68">
        <v>379</v>
      </c>
      <c r="S18" s="68">
        <v>447</v>
      </c>
      <c r="T18" s="69">
        <v>393</v>
      </c>
      <c r="U18" s="26">
        <v>411</v>
      </c>
      <c r="V18" s="26">
        <v>366</v>
      </c>
      <c r="W18" s="26">
        <v>429</v>
      </c>
      <c r="X18" s="26"/>
    </row>
    <row r="19" spans="1:24" ht="12" customHeight="1" x14ac:dyDescent="0.25">
      <c r="A19" s="20" t="s">
        <v>58</v>
      </c>
      <c r="B19" s="29">
        <v>450</v>
      </c>
      <c r="C19" s="29">
        <v>542</v>
      </c>
      <c r="D19" s="29">
        <v>391</v>
      </c>
      <c r="E19" s="29">
        <v>199</v>
      </c>
      <c r="F19" s="29">
        <v>-182</v>
      </c>
      <c r="G19" s="29">
        <v>-472</v>
      </c>
      <c r="H19" s="29">
        <v>-102</v>
      </c>
      <c r="I19" s="29">
        <v>-251</v>
      </c>
      <c r="J19" s="29">
        <v>18</v>
      </c>
      <c r="K19" s="29">
        <v>-347</v>
      </c>
      <c r="L19" s="29">
        <v>-340</v>
      </c>
      <c r="M19" s="29">
        <v>-439</v>
      </c>
      <c r="N19" s="29">
        <v>-353</v>
      </c>
      <c r="O19" s="29">
        <v>-145</v>
      </c>
      <c r="P19" s="29">
        <v>240</v>
      </c>
      <c r="Q19" s="68">
        <v>294</v>
      </c>
      <c r="R19" s="68">
        <v>406</v>
      </c>
      <c r="S19" s="68">
        <v>462</v>
      </c>
      <c r="T19" s="68">
        <v>535</v>
      </c>
      <c r="U19" s="1">
        <v>582</v>
      </c>
      <c r="V19" s="1">
        <v>481</v>
      </c>
      <c r="W19" s="1">
        <v>503</v>
      </c>
      <c r="X19" s="1"/>
    </row>
    <row r="20" spans="1:24" ht="12" customHeight="1" x14ac:dyDescent="0.25">
      <c r="A20" s="20" t="s">
        <v>59</v>
      </c>
      <c r="B20" s="71">
        <v>19.399999999999999</v>
      </c>
      <c r="C20" s="59">
        <v>20.399999999999999</v>
      </c>
      <c r="D20" s="59">
        <v>20.3</v>
      </c>
      <c r="E20" s="59">
        <v>18.399999999999999</v>
      </c>
      <c r="F20" s="59">
        <v>18.5</v>
      </c>
      <c r="G20" s="59">
        <v>18.3</v>
      </c>
      <c r="H20" s="59">
        <v>17.5</v>
      </c>
      <c r="I20" s="59">
        <v>17.7</v>
      </c>
      <c r="J20" s="59">
        <v>17.3</v>
      </c>
      <c r="K20" s="59">
        <v>18.399999999999999</v>
      </c>
      <c r="L20" s="59">
        <v>17.899999999999999</v>
      </c>
      <c r="M20" s="59">
        <v>16.899999999999999</v>
      </c>
      <c r="N20" s="59">
        <v>12.8</v>
      </c>
      <c r="O20" s="59">
        <v>13</v>
      </c>
      <c r="P20" s="59">
        <v>13.3</v>
      </c>
      <c r="Q20" s="75">
        <v>12.5</v>
      </c>
      <c r="R20" s="75">
        <v>13.7</v>
      </c>
      <c r="S20" s="75">
        <v>13.2</v>
      </c>
      <c r="T20" s="75">
        <v>13.5</v>
      </c>
      <c r="U20" s="112">
        <v>13.213004072236247</v>
      </c>
      <c r="V20" s="112">
        <v>12.914408708654369</v>
      </c>
      <c r="W20" s="112">
        <v>12.820392495471566</v>
      </c>
      <c r="X20" s="112"/>
    </row>
    <row r="21" spans="1:24" ht="17.25" customHeight="1" x14ac:dyDescent="0.25">
      <c r="A21" s="20" t="s">
        <v>60</v>
      </c>
      <c r="B21" s="71">
        <v>7.7</v>
      </c>
      <c r="C21" s="59">
        <v>7.7</v>
      </c>
      <c r="D21" s="59">
        <v>8.3000000000000007</v>
      </c>
      <c r="E21" s="59">
        <v>8.4</v>
      </c>
      <c r="F21" s="59">
        <v>7.9</v>
      </c>
      <c r="G21" s="59">
        <v>8.6999999999999993</v>
      </c>
      <c r="H21" s="59">
        <v>8.6</v>
      </c>
      <c r="I21" s="59">
        <v>7.9</v>
      </c>
      <c r="J21" s="59">
        <v>7.8</v>
      </c>
      <c r="K21" s="59">
        <v>8</v>
      </c>
      <c r="L21" s="75">
        <v>7.1</v>
      </c>
      <c r="M21" s="75">
        <v>7.9</v>
      </c>
      <c r="N21" s="75">
        <v>8.4</v>
      </c>
      <c r="O21" s="75">
        <v>7.5</v>
      </c>
      <c r="P21" s="75">
        <v>8</v>
      </c>
      <c r="Q21" s="75">
        <v>7.6</v>
      </c>
      <c r="R21" s="75">
        <v>7.6</v>
      </c>
      <c r="S21" s="75">
        <v>8.8000000000000007</v>
      </c>
      <c r="T21" s="75">
        <v>7.6</v>
      </c>
      <c r="U21" s="112">
        <v>7.9510170917849159</v>
      </c>
      <c r="V21" s="112">
        <v>6.9714949666187298</v>
      </c>
      <c r="W21" s="112">
        <v>8.0526330608452454</v>
      </c>
      <c r="X21" s="112"/>
    </row>
    <row r="22" spans="1:24" ht="12" customHeight="1" x14ac:dyDescent="0.25">
      <c r="A22" s="68" t="s">
        <v>61</v>
      </c>
      <c r="B22" s="71">
        <v>9.9</v>
      </c>
      <c r="C22" s="59">
        <v>11.7</v>
      </c>
      <c r="D22" s="59">
        <v>8.1999999999999993</v>
      </c>
      <c r="E22" s="59">
        <v>4.4000000000000004</v>
      </c>
      <c r="F22" s="59">
        <v>-3.4</v>
      </c>
      <c r="G22" s="59">
        <v>-9.3000000000000007</v>
      </c>
      <c r="H22" s="59">
        <v>-1.8</v>
      </c>
      <c r="I22" s="59">
        <v>-4.5</v>
      </c>
      <c r="J22" s="59">
        <v>1.2</v>
      </c>
      <c r="K22" s="59">
        <v>-6.7</v>
      </c>
      <c r="L22" s="59">
        <v>-6.6</v>
      </c>
      <c r="M22" s="59">
        <v>-7.8</v>
      </c>
      <c r="N22" s="59">
        <v>-6.1</v>
      </c>
      <c r="O22" s="59">
        <v>-3</v>
      </c>
      <c r="P22" s="59">
        <v>5</v>
      </c>
      <c r="Q22" s="75">
        <v>6</v>
      </c>
      <c r="R22" s="75">
        <v>8.1999999999999993</v>
      </c>
      <c r="S22" s="75">
        <v>9.1999999999999993</v>
      </c>
      <c r="T22" s="75">
        <v>11.1</v>
      </c>
      <c r="U22" s="112">
        <v>11.259104494936304</v>
      </c>
      <c r="V22" s="112">
        <v>9.1619920189716098</v>
      </c>
      <c r="W22" s="112">
        <v>9.4416653370749604</v>
      </c>
      <c r="X22" s="112"/>
    </row>
    <row r="23" spans="1:24" ht="12" customHeight="1" x14ac:dyDescent="0.25">
      <c r="A23" s="68" t="s">
        <v>62</v>
      </c>
      <c r="B23" s="71">
        <v>2.6</v>
      </c>
      <c r="C23" s="59">
        <v>2.2999999999999998</v>
      </c>
      <c r="D23" s="59">
        <v>2.6</v>
      </c>
      <c r="E23" s="59">
        <v>2.5</v>
      </c>
      <c r="F23" s="59">
        <v>2.6</v>
      </c>
      <c r="G23" s="59">
        <v>2.6</v>
      </c>
      <c r="H23" s="59">
        <v>2.5</v>
      </c>
      <c r="I23" s="59">
        <v>2.5</v>
      </c>
      <c r="J23" s="59">
        <v>2.5</v>
      </c>
      <c r="K23" s="59">
        <v>2.4</v>
      </c>
      <c r="L23" s="59">
        <v>2.4</v>
      </c>
      <c r="M23" s="59">
        <v>2.2999999999999998</v>
      </c>
      <c r="N23" s="59">
        <v>2.5</v>
      </c>
      <c r="O23" s="59">
        <v>2.5</v>
      </c>
      <c r="P23" s="59">
        <v>2.6</v>
      </c>
      <c r="Q23" s="75">
        <v>2.4</v>
      </c>
      <c r="R23" s="75">
        <v>2.6</v>
      </c>
      <c r="S23" s="75">
        <v>2.5</v>
      </c>
      <c r="T23" s="75">
        <v>2.5</v>
      </c>
      <c r="U23" s="112">
        <v>2.4</v>
      </c>
      <c r="V23" s="112">
        <v>2.2999999999999998</v>
      </c>
      <c r="W23" s="112">
        <v>2.2999999999999998</v>
      </c>
      <c r="X23" s="112"/>
    </row>
    <row r="24" spans="1:24" ht="12" customHeight="1" x14ac:dyDescent="0.25">
      <c r="A24" s="68" t="s">
        <v>63</v>
      </c>
      <c r="B24" s="71"/>
      <c r="C24" s="59"/>
      <c r="D24" s="59"/>
      <c r="E24" s="59"/>
      <c r="F24" s="59"/>
      <c r="G24" s="59"/>
      <c r="H24" s="59"/>
      <c r="I24" s="59"/>
      <c r="J24" s="59"/>
      <c r="K24" s="59"/>
      <c r="L24" s="59"/>
      <c r="M24" s="59"/>
      <c r="N24" s="59"/>
      <c r="O24" s="59"/>
      <c r="P24" s="59"/>
      <c r="Q24" s="75"/>
      <c r="R24" s="75"/>
      <c r="S24" s="75"/>
      <c r="T24" s="75"/>
      <c r="U24" s="112"/>
      <c r="V24" s="112"/>
      <c r="W24" s="112"/>
      <c r="X24" s="112"/>
    </row>
    <row r="25" spans="1:24" ht="12" customHeight="1" x14ac:dyDescent="0.25">
      <c r="A25" s="68" t="s">
        <v>39</v>
      </c>
      <c r="B25" s="71">
        <v>100</v>
      </c>
      <c r="C25" s="59">
        <v>101.73786472002293</v>
      </c>
      <c r="D25" s="59">
        <v>103.53307015415831</v>
      </c>
      <c r="E25" s="59">
        <v>105.09450190768146</v>
      </c>
      <c r="F25" s="59">
        <v>106.1950025362239</v>
      </c>
      <c r="G25" s="59">
        <v>106.52801976049224</v>
      </c>
      <c r="H25" s="59">
        <v>106.13545641003022</v>
      </c>
      <c r="I25" s="59">
        <v>106.4508303376486</v>
      </c>
      <c r="J25" s="59">
        <v>106.54566305714224</v>
      </c>
      <c r="K25" s="59">
        <v>107.21169750567894</v>
      </c>
      <c r="L25" s="59">
        <v>106.9492534680105</v>
      </c>
      <c r="M25" s="59">
        <v>106.84559910019186</v>
      </c>
      <c r="N25" s="59">
        <v>106.30968396444875</v>
      </c>
      <c r="O25" s="59">
        <v>105.99651544891162</v>
      </c>
      <c r="P25" s="59">
        <v>106.19720794830513</v>
      </c>
      <c r="Q25" s="75">
        <v>107.22051915400392</v>
      </c>
      <c r="R25" s="75">
        <v>108.33204684295261</v>
      </c>
      <c r="S25" s="75">
        <v>109.85157576693206</v>
      </c>
      <c r="T25" s="75">
        <v>111.31817480096156</v>
      </c>
      <c r="U25" s="112">
        <v>113.09353152636569</v>
      </c>
      <c r="V25" s="80">
        <v>114.90858566923229</v>
      </c>
      <c r="W25" s="80">
        <v>116.65747744966146</v>
      </c>
      <c r="X25" s="80">
        <v>118.32697439516573</v>
      </c>
    </row>
    <row r="26" spans="1:24" ht="18" customHeight="1" x14ac:dyDescent="0.25">
      <c r="A26" s="101" t="s">
        <v>65</v>
      </c>
      <c r="B26" s="69"/>
      <c r="C26" s="29"/>
      <c r="D26" s="29"/>
      <c r="E26" s="29"/>
      <c r="F26" s="29"/>
      <c r="G26" s="29"/>
      <c r="H26" s="29"/>
      <c r="I26" s="29"/>
      <c r="J26" s="29"/>
      <c r="K26" s="29"/>
      <c r="L26" s="29"/>
      <c r="M26" s="29"/>
      <c r="N26" s="29"/>
      <c r="O26" s="29"/>
      <c r="P26" s="29"/>
      <c r="Q26" s="50"/>
      <c r="R26" s="50"/>
      <c r="S26" s="29"/>
      <c r="T26" s="29"/>
      <c r="U26" s="26"/>
      <c r="V26" s="26"/>
      <c r="W26" s="26"/>
      <c r="X26" s="26"/>
    </row>
    <row r="27" spans="1:24" ht="12" customHeight="1" x14ac:dyDescent="0.25">
      <c r="A27" s="29" t="s">
        <v>55</v>
      </c>
      <c r="B27" s="70">
        <v>56121</v>
      </c>
      <c r="C27" s="15">
        <v>56242</v>
      </c>
      <c r="D27" s="15">
        <v>56512</v>
      </c>
      <c r="E27" s="15">
        <v>56675</v>
      </c>
      <c r="F27" s="15">
        <v>56825</v>
      </c>
      <c r="G27" s="15">
        <v>56969</v>
      </c>
      <c r="H27" s="15">
        <v>56899</v>
      </c>
      <c r="I27" s="15">
        <v>56645</v>
      </c>
      <c r="J27" s="15">
        <v>56458</v>
      </c>
      <c r="K27" s="15">
        <v>56193</v>
      </c>
      <c r="L27" s="15">
        <v>56452</v>
      </c>
      <c r="M27" s="15">
        <v>56615</v>
      </c>
      <c r="N27" s="15">
        <v>56749</v>
      </c>
      <c r="O27" s="15">
        <v>56370</v>
      </c>
      <c r="P27" s="15">
        <v>56282</v>
      </c>
      <c r="Q27" s="15">
        <v>55983</v>
      </c>
      <c r="R27" s="15">
        <v>55847</v>
      </c>
      <c r="S27" s="15">
        <v>55860</v>
      </c>
      <c r="T27" s="15">
        <v>55877</v>
      </c>
      <c r="U27" s="12">
        <v>55992</v>
      </c>
      <c r="V27" s="91">
        <v>56081</v>
      </c>
      <c r="W27" s="91">
        <v>56421</v>
      </c>
      <c r="X27" s="91">
        <v>56562</v>
      </c>
    </row>
    <row r="28" spans="1:24" ht="12" customHeight="1" x14ac:dyDescent="0.25">
      <c r="A28" s="29" t="s">
        <v>57</v>
      </c>
      <c r="B28" s="69">
        <v>692</v>
      </c>
      <c r="C28" s="29">
        <v>632</v>
      </c>
      <c r="D28" s="29">
        <v>709</v>
      </c>
      <c r="E28" s="29">
        <v>705</v>
      </c>
      <c r="F28" s="29">
        <v>713</v>
      </c>
      <c r="G28" s="29">
        <v>712</v>
      </c>
      <c r="H28" s="29">
        <v>662</v>
      </c>
      <c r="I28" s="29">
        <v>674</v>
      </c>
      <c r="J28" s="29">
        <v>665</v>
      </c>
      <c r="K28" s="29">
        <v>614</v>
      </c>
      <c r="L28" s="29">
        <v>639</v>
      </c>
      <c r="M28" s="29">
        <v>576</v>
      </c>
      <c r="N28" s="29">
        <v>786</v>
      </c>
      <c r="O28" s="29">
        <v>820</v>
      </c>
      <c r="P28" s="29">
        <v>805</v>
      </c>
      <c r="Q28" s="20">
        <v>854</v>
      </c>
      <c r="R28" s="20">
        <v>830</v>
      </c>
      <c r="S28" s="69">
        <v>853</v>
      </c>
      <c r="T28" s="69">
        <v>819</v>
      </c>
      <c r="U28" s="26">
        <v>849</v>
      </c>
      <c r="V28" s="26">
        <v>835</v>
      </c>
      <c r="W28" s="26">
        <v>761</v>
      </c>
      <c r="X28" s="26"/>
    </row>
    <row r="29" spans="1:24" ht="12" customHeight="1" x14ac:dyDescent="0.25">
      <c r="A29" s="20" t="s">
        <v>56</v>
      </c>
      <c r="B29" s="69">
        <v>458</v>
      </c>
      <c r="C29" s="29">
        <v>438</v>
      </c>
      <c r="D29" s="29">
        <v>435</v>
      </c>
      <c r="E29" s="29">
        <v>412</v>
      </c>
      <c r="F29" s="29">
        <v>481</v>
      </c>
      <c r="G29" s="29">
        <v>468</v>
      </c>
      <c r="H29" s="29">
        <v>440</v>
      </c>
      <c r="I29" s="29">
        <v>451</v>
      </c>
      <c r="J29" s="29">
        <v>428</v>
      </c>
      <c r="K29" s="29">
        <v>437</v>
      </c>
      <c r="L29" s="29">
        <v>504</v>
      </c>
      <c r="M29" s="29">
        <v>470</v>
      </c>
      <c r="N29" s="29">
        <v>453</v>
      </c>
      <c r="O29" s="29">
        <v>444</v>
      </c>
      <c r="P29" s="29">
        <v>461</v>
      </c>
      <c r="Q29" s="20">
        <v>472</v>
      </c>
      <c r="R29" s="20">
        <v>487</v>
      </c>
      <c r="S29" s="68">
        <v>499</v>
      </c>
      <c r="T29" s="68">
        <v>487</v>
      </c>
      <c r="U29" s="1">
        <v>548</v>
      </c>
      <c r="V29" s="1">
        <v>521</v>
      </c>
      <c r="W29" s="1">
        <v>531</v>
      </c>
      <c r="X29" s="1"/>
    </row>
    <row r="30" spans="1:24" ht="12" customHeight="1" x14ac:dyDescent="0.25">
      <c r="A30" s="20" t="s">
        <v>58</v>
      </c>
      <c r="B30" s="69">
        <v>-205</v>
      </c>
      <c r="C30" s="29">
        <v>-247</v>
      </c>
      <c r="D30" s="29">
        <v>-288</v>
      </c>
      <c r="E30" s="29">
        <v>-345</v>
      </c>
      <c r="F30" s="29">
        <v>-236</v>
      </c>
      <c r="G30" s="29">
        <v>-448</v>
      </c>
      <c r="H30" s="29">
        <v>-644</v>
      </c>
      <c r="I30" s="29">
        <v>-566</v>
      </c>
      <c r="J30" s="29">
        <v>-639</v>
      </c>
      <c r="K30" s="29">
        <v>-189</v>
      </c>
      <c r="L30" s="29">
        <v>-160</v>
      </c>
      <c r="M30" s="29">
        <v>-159</v>
      </c>
      <c r="N30" s="29">
        <v>-709</v>
      </c>
      <c r="O30" s="29">
        <v>-447</v>
      </c>
      <c r="P30" s="29">
        <v>-585</v>
      </c>
      <c r="Q30" s="68">
        <v>-505</v>
      </c>
      <c r="R30" s="68">
        <v>-312</v>
      </c>
      <c r="S30" s="68">
        <v>-449</v>
      </c>
      <c r="T30" s="68">
        <v>-198</v>
      </c>
      <c r="U30" s="1">
        <v>-299</v>
      </c>
      <c r="V30" s="1">
        <v>-42</v>
      </c>
      <c r="W30" s="1">
        <v>-222</v>
      </c>
      <c r="X30" s="1"/>
    </row>
    <row r="31" spans="1:24" ht="12" customHeight="1" x14ac:dyDescent="0.25">
      <c r="A31" s="20" t="s">
        <v>59</v>
      </c>
      <c r="B31" s="71">
        <v>12.3</v>
      </c>
      <c r="C31" s="59">
        <v>11.2</v>
      </c>
      <c r="D31" s="59">
        <v>12.5</v>
      </c>
      <c r="E31" s="59">
        <v>12.4</v>
      </c>
      <c r="F31" s="59">
        <v>12.5</v>
      </c>
      <c r="G31" s="59">
        <v>12.5</v>
      </c>
      <c r="H31" s="59">
        <v>11.6</v>
      </c>
      <c r="I31" s="59">
        <v>11.9</v>
      </c>
      <c r="J31" s="59">
        <v>11.8</v>
      </c>
      <c r="K31" s="59">
        <v>10.9</v>
      </c>
      <c r="L31" s="59">
        <v>11.3</v>
      </c>
      <c r="M31" s="59">
        <v>10.199999999999999</v>
      </c>
      <c r="N31" s="59">
        <v>13.9</v>
      </c>
      <c r="O31" s="59">
        <v>14.5</v>
      </c>
      <c r="P31" s="59">
        <v>14.3</v>
      </c>
      <c r="Q31" s="75">
        <v>15.3</v>
      </c>
      <c r="R31" s="75">
        <v>14.9</v>
      </c>
      <c r="S31" s="75">
        <v>15.3</v>
      </c>
      <c r="T31" s="75">
        <v>14.7</v>
      </c>
      <c r="U31" s="112">
        <v>15.150839185173949</v>
      </c>
      <c r="V31" s="112">
        <v>14.84418054790137</v>
      </c>
      <c r="W31" s="112">
        <v>13.471053167290654</v>
      </c>
      <c r="X31" s="112"/>
    </row>
    <row r="32" spans="1:24" ht="17.25" customHeight="1" x14ac:dyDescent="0.25">
      <c r="A32" s="20" t="s">
        <v>60</v>
      </c>
      <c r="B32" s="71">
        <v>8.1999999999999993</v>
      </c>
      <c r="C32" s="59">
        <v>7.8</v>
      </c>
      <c r="D32" s="59">
        <v>7.7</v>
      </c>
      <c r="E32" s="59">
        <v>7.3</v>
      </c>
      <c r="F32" s="59">
        <v>8.5</v>
      </c>
      <c r="G32" s="59">
        <v>8.1999999999999993</v>
      </c>
      <c r="H32" s="59">
        <v>7.7</v>
      </c>
      <c r="I32" s="59">
        <v>8</v>
      </c>
      <c r="J32" s="59">
        <v>7.6</v>
      </c>
      <c r="K32" s="59">
        <v>7.8</v>
      </c>
      <c r="L32" s="59">
        <v>8.9</v>
      </c>
      <c r="M32" s="59">
        <v>8.3000000000000007</v>
      </c>
      <c r="N32" s="59">
        <v>8</v>
      </c>
      <c r="O32" s="59">
        <v>7.8</v>
      </c>
      <c r="P32" s="59">
        <v>8.1</v>
      </c>
      <c r="Q32" s="75">
        <v>8.3000000000000007</v>
      </c>
      <c r="R32" s="75">
        <v>8.6</v>
      </c>
      <c r="S32" s="75">
        <v>8.8000000000000007</v>
      </c>
      <c r="T32" s="75">
        <v>8.6</v>
      </c>
      <c r="U32" s="112">
        <v>9.7793402514432568</v>
      </c>
      <c r="V32" s="112">
        <v>9.2620575634210951</v>
      </c>
      <c r="W32" s="112">
        <v>9.3996441942593147</v>
      </c>
      <c r="X32" s="112"/>
    </row>
    <row r="33" spans="1:24" ht="12" customHeight="1" x14ac:dyDescent="0.25">
      <c r="A33" s="68" t="s">
        <v>61</v>
      </c>
      <c r="B33" s="59">
        <v>-3.7</v>
      </c>
      <c r="C33" s="59">
        <v>-4.4000000000000004</v>
      </c>
      <c r="D33" s="59">
        <v>-5.0999999999999996</v>
      </c>
      <c r="E33" s="59">
        <v>-6.1</v>
      </c>
      <c r="F33" s="59">
        <v>-4.2</v>
      </c>
      <c r="G33" s="59">
        <v>-7.9</v>
      </c>
      <c r="H33" s="59">
        <v>-11.3</v>
      </c>
      <c r="I33" s="59">
        <v>-10</v>
      </c>
      <c r="J33" s="59">
        <v>-11.3</v>
      </c>
      <c r="K33" s="59">
        <v>-3.4</v>
      </c>
      <c r="L33" s="59">
        <v>-2.8</v>
      </c>
      <c r="M33" s="59">
        <v>-2.8</v>
      </c>
      <c r="N33" s="59">
        <v>-12.5</v>
      </c>
      <c r="O33" s="59">
        <v>-7.9</v>
      </c>
      <c r="P33" s="59">
        <v>-10.4</v>
      </c>
      <c r="Q33" s="75">
        <v>-9</v>
      </c>
      <c r="R33" s="75">
        <v>-5.6</v>
      </c>
      <c r="S33" s="75">
        <v>-8</v>
      </c>
      <c r="T33" s="75">
        <v>-3.6</v>
      </c>
      <c r="U33" s="112">
        <v>-5.3358079109152063</v>
      </c>
      <c r="V33" s="112">
        <v>-0.74665339282857202</v>
      </c>
      <c r="W33" s="112">
        <v>-3.9297947478824247</v>
      </c>
      <c r="X33" s="112"/>
    </row>
    <row r="34" spans="1:24" ht="12" customHeight="1" x14ac:dyDescent="0.25">
      <c r="A34" s="68" t="s">
        <v>62</v>
      </c>
      <c r="B34" s="59">
        <v>2.2999999999999998</v>
      </c>
      <c r="C34" s="59">
        <v>2.5</v>
      </c>
      <c r="D34" s="59">
        <v>2.5</v>
      </c>
      <c r="E34" s="59">
        <v>2.2999999999999998</v>
      </c>
      <c r="F34" s="59">
        <v>2.4</v>
      </c>
      <c r="G34" s="59">
        <v>2.2999999999999998</v>
      </c>
      <c r="H34" s="59">
        <v>2.2000000000000002</v>
      </c>
      <c r="I34" s="59">
        <v>2.2999999999999998</v>
      </c>
      <c r="J34" s="59">
        <v>2.2000000000000002</v>
      </c>
      <c r="K34" s="59">
        <v>2.4</v>
      </c>
      <c r="L34" s="59">
        <v>2.2999999999999998</v>
      </c>
      <c r="M34" s="59">
        <v>2.1</v>
      </c>
      <c r="N34" s="59">
        <v>2</v>
      </c>
      <c r="O34" s="59">
        <v>2.1</v>
      </c>
      <c r="P34" s="59">
        <v>2</v>
      </c>
      <c r="Q34" s="75">
        <v>2.1</v>
      </c>
      <c r="R34" s="84">
        <v>2</v>
      </c>
      <c r="S34" s="84">
        <v>2.1</v>
      </c>
      <c r="T34" s="84">
        <v>2</v>
      </c>
      <c r="U34" s="113">
        <v>2</v>
      </c>
      <c r="V34" s="113">
        <v>2</v>
      </c>
      <c r="W34" s="113">
        <v>1.8</v>
      </c>
      <c r="X34" s="113"/>
    </row>
    <row r="35" spans="1:24" ht="12" customHeight="1" x14ac:dyDescent="0.25">
      <c r="A35" s="68" t="s">
        <v>63</v>
      </c>
      <c r="B35" s="59"/>
      <c r="C35" s="59"/>
      <c r="D35" s="59"/>
      <c r="E35" s="59"/>
      <c r="F35" s="59"/>
      <c r="G35" s="59"/>
      <c r="H35" s="59"/>
      <c r="I35" s="59"/>
      <c r="J35" s="59"/>
      <c r="K35" s="59"/>
      <c r="L35" s="59"/>
      <c r="M35" s="59"/>
      <c r="N35" s="59"/>
      <c r="O35" s="59"/>
      <c r="P35" s="59"/>
      <c r="Q35" s="75"/>
      <c r="R35" s="84"/>
      <c r="S35" s="84"/>
      <c r="T35" s="84"/>
      <c r="U35" s="113"/>
      <c r="V35" s="113"/>
      <c r="W35" s="113"/>
      <c r="X35" s="113"/>
    </row>
    <row r="36" spans="1:24" ht="12" customHeight="1" thickBot="1" x14ac:dyDescent="0.3">
      <c r="A36" s="109" t="s">
        <v>39</v>
      </c>
      <c r="B36" s="60">
        <v>100</v>
      </c>
      <c r="C36" s="60">
        <v>100.21560556654372</v>
      </c>
      <c r="D36" s="60">
        <v>100.69670889684788</v>
      </c>
      <c r="E36" s="60">
        <v>100.9871527592167</v>
      </c>
      <c r="F36" s="60">
        <v>101.25443238716345</v>
      </c>
      <c r="G36" s="60">
        <v>101.51102082999235</v>
      </c>
      <c r="H36" s="60">
        <v>101.38629033695052</v>
      </c>
      <c r="I36" s="60">
        <v>100.93369683362734</v>
      </c>
      <c r="J36" s="60">
        <v>100.60048823078705</v>
      </c>
      <c r="K36" s="60">
        <v>100.12829422141445</v>
      </c>
      <c r="L36" s="60">
        <v>100.58979704566917</v>
      </c>
      <c r="M36" s="60">
        <v>100.880240908038</v>
      </c>
      <c r="N36" s="60">
        <v>101.11901070900376</v>
      </c>
      <c r="O36" s="60">
        <v>100.44368418239162</v>
      </c>
      <c r="P36" s="60">
        <v>100.28688013399618</v>
      </c>
      <c r="Q36" s="85">
        <v>99.754102742288993</v>
      </c>
      <c r="R36" s="86">
        <v>99.511769212950583</v>
      </c>
      <c r="S36" s="86">
        <v>99.534933447372637</v>
      </c>
      <c r="T36" s="86">
        <v>99.565225138539944</v>
      </c>
      <c r="U36" s="114">
        <v>99.770139519965781</v>
      </c>
      <c r="V36" s="60">
        <v>99.928725432547523</v>
      </c>
      <c r="W36" s="60">
        <v>100.53455925589351</v>
      </c>
      <c r="X36" s="60">
        <v>100.78580210616346</v>
      </c>
    </row>
    <row r="37" spans="1:24" ht="12" customHeight="1" x14ac:dyDescent="0.25">
      <c r="A37" s="103" t="s">
        <v>66</v>
      </c>
      <c r="B37" s="78"/>
      <c r="C37" s="78"/>
      <c r="D37" s="78"/>
    </row>
    <row r="38" spans="1:24" ht="12" customHeight="1" x14ac:dyDescent="0.25">
      <c r="A38" s="87" t="s">
        <v>129</v>
      </c>
    </row>
    <row r="44" spans="1:24" x14ac:dyDescent="0.25">
      <c r="O44" s="52"/>
      <c r="P44" s="52"/>
      <c r="Q44" s="52"/>
      <c r="R44" s="52"/>
      <c r="S44" s="52"/>
    </row>
    <row r="45" spans="1:24" x14ac:dyDescent="0.25">
      <c r="O45" s="52"/>
      <c r="P45" s="52"/>
      <c r="Q45" s="52"/>
      <c r="R45" s="52"/>
      <c r="S45" s="52"/>
    </row>
    <row r="46" spans="1:24" x14ac:dyDescent="0.25">
      <c r="O46" s="52"/>
      <c r="P46" s="52"/>
      <c r="Q46" s="52"/>
      <c r="R46" s="52"/>
      <c r="S46" s="52"/>
    </row>
    <row r="47" spans="1:24" x14ac:dyDescent="0.25">
      <c r="O47" s="52"/>
      <c r="P47" s="52"/>
      <c r="Q47" s="52"/>
      <c r="R47" s="52"/>
      <c r="S47" s="52"/>
    </row>
    <row r="48" spans="1:24" x14ac:dyDescent="0.25">
      <c r="O48" s="52"/>
      <c r="P48" s="52"/>
      <c r="Q48" s="52"/>
      <c r="R48" s="52"/>
      <c r="S48" s="52"/>
    </row>
    <row r="49" spans="15:19" x14ac:dyDescent="0.25">
      <c r="O49" s="52"/>
      <c r="P49" s="52"/>
      <c r="Q49" s="52"/>
      <c r="R49" s="52"/>
      <c r="S49" s="52"/>
    </row>
  </sheetData>
  <phoneticPr fontId="12" type="noConversion"/>
  <pageMargins left="0.31496062992125984" right="0.11811023622047245"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33A1-49A3-48A5-A9E2-067807BA50AD}">
  <dimension ref="A1:AG39"/>
  <sheetViews>
    <sheetView showGridLines="0" workbookViewId="0">
      <selection activeCell="L25" sqref="L25"/>
    </sheetView>
  </sheetViews>
  <sheetFormatPr defaultColWidth="9.140625" defaultRowHeight="15" x14ac:dyDescent="0.25"/>
  <cols>
    <col min="1" max="1" width="5.5703125" style="1" customWidth="1"/>
    <col min="2" max="14" width="6.28515625" style="1" customWidth="1"/>
    <col min="15" max="15" width="1.7109375" customWidth="1"/>
    <col min="16" max="28" width="5" style="1" customWidth="1"/>
    <col min="29" max="29" width="1.7109375" style="1" customWidth="1"/>
    <col min="30" max="30" width="8.7109375" style="1" customWidth="1"/>
    <col min="31" max="31" width="8.140625" style="1" customWidth="1"/>
    <col min="32" max="32" width="1" style="1" customWidth="1"/>
    <col min="33" max="233" width="9.140625" style="1"/>
    <col min="234" max="234" width="5.5703125" style="1" customWidth="1"/>
    <col min="235" max="236" width="7" style="1" customWidth="1"/>
    <col min="237" max="237" width="1.5703125" style="1" customWidth="1"/>
    <col min="238" max="238" width="7.42578125" style="1" customWidth="1"/>
    <col min="239" max="239" width="7.140625" style="1" customWidth="1"/>
    <col min="240" max="240" width="2.28515625" style="1" customWidth="1"/>
    <col min="241" max="241" width="7.42578125" style="1" customWidth="1"/>
    <col min="242" max="242" width="11.28515625" style="1" customWidth="1"/>
    <col min="243" max="245" width="9.140625" style="1"/>
    <col min="246" max="246" width="6.7109375" style="1" customWidth="1"/>
    <col min="247" max="248" width="9.140625" style="1"/>
    <col min="249" max="249" width="2.7109375" style="1" customWidth="1"/>
    <col min="250" max="250" width="9.140625" style="1"/>
    <col min="251" max="251" width="8.140625" style="1" customWidth="1"/>
    <col min="252" max="252" width="2.28515625" style="1" customWidth="1"/>
    <col min="253" max="253" width="9.140625" style="1"/>
    <col min="254" max="254" width="6.85546875" style="1" customWidth="1"/>
    <col min="255" max="489" width="9.140625" style="1"/>
    <col min="490" max="490" width="5.5703125" style="1" customWidth="1"/>
    <col min="491" max="492" width="7" style="1" customWidth="1"/>
    <col min="493" max="493" width="1.5703125" style="1" customWidth="1"/>
    <col min="494" max="494" width="7.42578125" style="1" customWidth="1"/>
    <col min="495" max="495" width="7.140625" style="1" customWidth="1"/>
    <col min="496" max="496" width="2.28515625" style="1" customWidth="1"/>
    <col min="497" max="497" width="7.42578125" style="1" customWidth="1"/>
    <col min="498" max="498" width="11.28515625" style="1" customWidth="1"/>
    <col min="499" max="501" width="9.140625" style="1"/>
    <col min="502" max="502" width="6.7109375" style="1" customWidth="1"/>
    <col min="503" max="504" width="9.140625" style="1"/>
    <col min="505" max="505" width="2.7109375" style="1" customWidth="1"/>
    <col min="506" max="506" width="9.140625" style="1"/>
    <col min="507" max="507" width="8.140625" style="1" customWidth="1"/>
    <col min="508" max="508" width="2.28515625" style="1" customWidth="1"/>
    <col min="509" max="509" width="9.140625" style="1"/>
    <col min="510" max="510" width="6.85546875" style="1" customWidth="1"/>
    <col min="511" max="745" width="9.140625" style="1"/>
    <col min="746" max="746" width="5.5703125" style="1" customWidth="1"/>
    <col min="747" max="748" width="7" style="1" customWidth="1"/>
    <col min="749" max="749" width="1.5703125" style="1" customWidth="1"/>
    <col min="750" max="750" width="7.42578125" style="1" customWidth="1"/>
    <col min="751" max="751" width="7.140625" style="1" customWidth="1"/>
    <col min="752" max="752" width="2.28515625" style="1" customWidth="1"/>
    <col min="753" max="753" width="7.42578125" style="1" customWidth="1"/>
    <col min="754" max="754" width="11.28515625" style="1" customWidth="1"/>
    <col min="755" max="757" width="9.140625" style="1"/>
    <col min="758" max="758" width="6.7109375" style="1" customWidth="1"/>
    <col min="759" max="760" width="9.140625" style="1"/>
    <col min="761" max="761" width="2.7109375" style="1" customWidth="1"/>
    <col min="762" max="762" width="9.140625" style="1"/>
    <col min="763" max="763" width="8.140625" style="1" customWidth="1"/>
    <col min="764" max="764" width="2.28515625" style="1" customWidth="1"/>
    <col min="765" max="765" width="9.140625" style="1"/>
    <col min="766" max="766" width="6.85546875" style="1" customWidth="1"/>
    <col min="767" max="1001" width="9.140625" style="1"/>
    <col min="1002" max="1002" width="5.5703125" style="1" customWidth="1"/>
    <col min="1003" max="1004" width="7" style="1" customWidth="1"/>
    <col min="1005" max="1005" width="1.5703125" style="1" customWidth="1"/>
    <col min="1006" max="1006" width="7.42578125" style="1" customWidth="1"/>
    <col min="1007" max="1007" width="7.140625" style="1" customWidth="1"/>
    <col min="1008" max="1008" width="2.28515625" style="1" customWidth="1"/>
    <col min="1009" max="1009" width="7.42578125" style="1" customWidth="1"/>
    <col min="1010" max="1010" width="11.28515625" style="1" customWidth="1"/>
    <col min="1011" max="1013" width="9.140625" style="1"/>
    <col min="1014" max="1014" width="6.7109375" style="1" customWidth="1"/>
    <col min="1015" max="1016" width="9.140625" style="1"/>
    <col min="1017" max="1017" width="2.7109375" style="1" customWidth="1"/>
    <col min="1018" max="1018" width="9.140625" style="1"/>
    <col min="1019" max="1019" width="8.140625" style="1" customWidth="1"/>
    <col min="1020" max="1020" width="2.28515625" style="1" customWidth="1"/>
    <col min="1021" max="1021" width="9.140625" style="1"/>
    <col min="1022" max="1022" width="6.85546875" style="1" customWidth="1"/>
    <col min="1023" max="1257" width="9.140625" style="1"/>
    <col min="1258" max="1258" width="5.5703125" style="1" customWidth="1"/>
    <col min="1259" max="1260" width="7" style="1" customWidth="1"/>
    <col min="1261" max="1261" width="1.5703125" style="1" customWidth="1"/>
    <col min="1262" max="1262" width="7.42578125" style="1" customWidth="1"/>
    <col min="1263" max="1263" width="7.140625" style="1" customWidth="1"/>
    <col min="1264" max="1264" width="2.28515625" style="1" customWidth="1"/>
    <col min="1265" max="1265" width="7.42578125" style="1" customWidth="1"/>
    <col min="1266" max="1266" width="11.28515625" style="1" customWidth="1"/>
    <col min="1267" max="1269" width="9.140625" style="1"/>
    <col min="1270" max="1270" width="6.7109375" style="1" customWidth="1"/>
    <col min="1271" max="1272" width="9.140625" style="1"/>
    <col min="1273" max="1273" width="2.7109375" style="1" customWidth="1"/>
    <col min="1274" max="1274" width="9.140625" style="1"/>
    <col min="1275" max="1275" width="8.140625" style="1" customWidth="1"/>
    <col min="1276" max="1276" width="2.28515625" style="1" customWidth="1"/>
    <col min="1277" max="1277" width="9.140625" style="1"/>
    <col min="1278" max="1278" width="6.85546875" style="1" customWidth="1"/>
    <col min="1279" max="1513" width="9.140625" style="1"/>
    <col min="1514" max="1514" width="5.5703125" style="1" customWidth="1"/>
    <col min="1515" max="1516" width="7" style="1" customWidth="1"/>
    <col min="1517" max="1517" width="1.5703125" style="1" customWidth="1"/>
    <col min="1518" max="1518" width="7.42578125" style="1" customWidth="1"/>
    <col min="1519" max="1519" width="7.140625" style="1" customWidth="1"/>
    <col min="1520" max="1520" width="2.28515625" style="1" customWidth="1"/>
    <col min="1521" max="1521" width="7.42578125" style="1" customWidth="1"/>
    <col min="1522" max="1522" width="11.28515625" style="1" customWidth="1"/>
    <col min="1523" max="1525" width="9.140625" style="1"/>
    <col min="1526" max="1526" width="6.7109375" style="1" customWidth="1"/>
    <col min="1527" max="1528" width="9.140625" style="1"/>
    <col min="1529" max="1529" width="2.7109375" style="1" customWidth="1"/>
    <col min="1530" max="1530" width="9.140625" style="1"/>
    <col min="1531" max="1531" width="8.140625" style="1" customWidth="1"/>
    <col min="1532" max="1532" width="2.28515625" style="1" customWidth="1"/>
    <col min="1533" max="1533" width="9.140625" style="1"/>
    <col min="1534" max="1534" width="6.85546875" style="1" customWidth="1"/>
    <col min="1535" max="1769" width="9.140625" style="1"/>
    <col min="1770" max="1770" width="5.5703125" style="1" customWidth="1"/>
    <col min="1771" max="1772" width="7" style="1" customWidth="1"/>
    <col min="1773" max="1773" width="1.5703125" style="1" customWidth="1"/>
    <col min="1774" max="1774" width="7.42578125" style="1" customWidth="1"/>
    <col min="1775" max="1775" width="7.140625" style="1" customWidth="1"/>
    <col min="1776" max="1776" width="2.28515625" style="1" customWidth="1"/>
    <col min="1777" max="1777" width="7.42578125" style="1" customWidth="1"/>
    <col min="1778" max="1778" width="11.28515625" style="1" customWidth="1"/>
    <col min="1779" max="1781" width="9.140625" style="1"/>
    <col min="1782" max="1782" width="6.7109375" style="1" customWidth="1"/>
    <col min="1783" max="1784" width="9.140625" style="1"/>
    <col min="1785" max="1785" width="2.7109375" style="1" customWidth="1"/>
    <col min="1786" max="1786" width="9.140625" style="1"/>
    <col min="1787" max="1787" width="8.140625" style="1" customWidth="1"/>
    <col min="1788" max="1788" width="2.28515625" style="1" customWidth="1"/>
    <col min="1789" max="1789" width="9.140625" style="1"/>
    <col min="1790" max="1790" width="6.85546875" style="1" customWidth="1"/>
    <col min="1791" max="2025" width="9.140625" style="1"/>
    <col min="2026" max="2026" width="5.5703125" style="1" customWidth="1"/>
    <col min="2027" max="2028" width="7" style="1" customWidth="1"/>
    <col min="2029" max="2029" width="1.5703125" style="1" customWidth="1"/>
    <col min="2030" max="2030" width="7.42578125" style="1" customWidth="1"/>
    <col min="2031" max="2031" width="7.140625" style="1" customWidth="1"/>
    <col min="2032" max="2032" width="2.28515625" style="1" customWidth="1"/>
    <col min="2033" max="2033" width="7.42578125" style="1" customWidth="1"/>
    <col min="2034" max="2034" width="11.28515625" style="1" customWidth="1"/>
    <col min="2035" max="2037" width="9.140625" style="1"/>
    <col min="2038" max="2038" width="6.7109375" style="1" customWidth="1"/>
    <col min="2039" max="2040" width="9.140625" style="1"/>
    <col min="2041" max="2041" width="2.7109375" style="1" customWidth="1"/>
    <col min="2042" max="2042" width="9.140625" style="1"/>
    <col min="2043" max="2043" width="8.140625" style="1" customWidth="1"/>
    <col min="2044" max="2044" width="2.28515625" style="1" customWidth="1"/>
    <col min="2045" max="2045" width="9.140625" style="1"/>
    <col min="2046" max="2046" width="6.85546875" style="1" customWidth="1"/>
    <col min="2047" max="2281" width="9.140625" style="1"/>
    <col min="2282" max="2282" width="5.5703125" style="1" customWidth="1"/>
    <col min="2283" max="2284" width="7" style="1" customWidth="1"/>
    <col min="2285" max="2285" width="1.5703125" style="1" customWidth="1"/>
    <col min="2286" max="2286" width="7.42578125" style="1" customWidth="1"/>
    <col min="2287" max="2287" width="7.140625" style="1" customWidth="1"/>
    <col min="2288" max="2288" width="2.28515625" style="1" customWidth="1"/>
    <col min="2289" max="2289" width="7.42578125" style="1" customWidth="1"/>
    <col min="2290" max="2290" width="11.28515625" style="1" customWidth="1"/>
    <col min="2291" max="2293" width="9.140625" style="1"/>
    <col min="2294" max="2294" width="6.7109375" style="1" customWidth="1"/>
    <col min="2295" max="2296" width="9.140625" style="1"/>
    <col min="2297" max="2297" width="2.7109375" style="1" customWidth="1"/>
    <col min="2298" max="2298" width="9.140625" style="1"/>
    <col min="2299" max="2299" width="8.140625" style="1" customWidth="1"/>
    <col min="2300" max="2300" width="2.28515625" style="1" customWidth="1"/>
    <col min="2301" max="2301" width="9.140625" style="1"/>
    <col min="2302" max="2302" width="6.85546875" style="1" customWidth="1"/>
    <col min="2303" max="2537" width="9.140625" style="1"/>
    <col min="2538" max="2538" width="5.5703125" style="1" customWidth="1"/>
    <col min="2539" max="2540" width="7" style="1" customWidth="1"/>
    <col min="2541" max="2541" width="1.5703125" style="1" customWidth="1"/>
    <col min="2542" max="2542" width="7.42578125" style="1" customWidth="1"/>
    <col min="2543" max="2543" width="7.140625" style="1" customWidth="1"/>
    <col min="2544" max="2544" width="2.28515625" style="1" customWidth="1"/>
    <col min="2545" max="2545" width="7.42578125" style="1" customWidth="1"/>
    <col min="2546" max="2546" width="11.28515625" style="1" customWidth="1"/>
    <col min="2547" max="2549" width="9.140625" style="1"/>
    <col min="2550" max="2550" width="6.7109375" style="1" customWidth="1"/>
    <col min="2551" max="2552" width="9.140625" style="1"/>
    <col min="2553" max="2553" width="2.7109375" style="1" customWidth="1"/>
    <col min="2554" max="2554" width="9.140625" style="1"/>
    <col min="2555" max="2555" width="8.140625" style="1" customWidth="1"/>
    <col min="2556" max="2556" width="2.28515625" style="1" customWidth="1"/>
    <col min="2557" max="2557" width="9.140625" style="1"/>
    <col min="2558" max="2558" width="6.85546875" style="1" customWidth="1"/>
    <col min="2559" max="2793" width="9.140625" style="1"/>
    <col min="2794" max="2794" width="5.5703125" style="1" customWidth="1"/>
    <col min="2795" max="2796" width="7" style="1" customWidth="1"/>
    <col min="2797" max="2797" width="1.5703125" style="1" customWidth="1"/>
    <col min="2798" max="2798" width="7.42578125" style="1" customWidth="1"/>
    <col min="2799" max="2799" width="7.140625" style="1" customWidth="1"/>
    <col min="2800" max="2800" width="2.28515625" style="1" customWidth="1"/>
    <col min="2801" max="2801" width="7.42578125" style="1" customWidth="1"/>
    <col min="2802" max="2802" width="11.28515625" style="1" customWidth="1"/>
    <col min="2803" max="2805" width="9.140625" style="1"/>
    <col min="2806" max="2806" width="6.7109375" style="1" customWidth="1"/>
    <col min="2807" max="2808" width="9.140625" style="1"/>
    <col min="2809" max="2809" width="2.7109375" style="1" customWidth="1"/>
    <col min="2810" max="2810" width="9.140625" style="1"/>
    <col min="2811" max="2811" width="8.140625" style="1" customWidth="1"/>
    <col min="2812" max="2812" width="2.28515625" style="1" customWidth="1"/>
    <col min="2813" max="2813" width="9.140625" style="1"/>
    <col min="2814" max="2814" width="6.85546875" style="1" customWidth="1"/>
    <col min="2815" max="3049" width="9.140625" style="1"/>
    <col min="3050" max="3050" width="5.5703125" style="1" customWidth="1"/>
    <col min="3051" max="3052" width="7" style="1" customWidth="1"/>
    <col min="3053" max="3053" width="1.5703125" style="1" customWidth="1"/>
    <col min="3054" max="3054" width="7.42578125" style="1" customWidth="1"/>
    <col min="3055" max="3055" width="7.140625" style="1" customWidth="1"/>
    <col min="3056" max="3056" width="2.28515625" style="1" customWidth="1"/>
    <col min="3057" max="3057" width="7.42578125" style="1" customWidth="1"/>
    <col min="3058" max="3058" width="11.28515625" style="1" customWidth="1"/>
    <col min="3059" max="3061" width="9.140625" style="1"/>
    <col min="3062" max="3062" width="6.7109375" style="1" customWidth="1"/>
    <col min="3063" max="3064" width="9.140625" style="1"/>
    <col min="3065" max="3065" width="2.7109375" style="1" customWidth="1"/>
    <col min="3066" max="3066" width="9.140625" style="1"/>
    <col min="3067" max="3067" width="8.140625" style="1" customWidth="1"/>
    <col min="3068" max="3068" width="2.28515625" style="1" customWidth="1"/>
    <col min="3069" max="3069" width="9.140625" style="1"/>
    <col min="3070" max="3070" width="6.85546875" style="1" customWidth="1"/>
    <col min="3071" max="3305" width="9.140625" style="1"/>
    <col min="3306" max="3306" width="5.5703125" style="1" customWidth="1"/>
    <col min="3307" max="3308" width="7" style="1" customWidth="1"/>
    <col min="3309" max="3309" width="1.5703125" style="1" customWidth="1"/>
    <col min="3310" max="3310" width="7.42578125" style="1" customWidth="1"/>
    <col min="3311" max="3311" width="7.140625" style="1" customWidth="1"/>
    <col min="3312" max="3312" width="2.28515625" style="1" customWidth="1"/>
    <col min="3313" max="3313" width="7.42578125" style="1" customWidth="1"/>
    <col min="3314" max="3314" width="11.28515625" style="1" customWidth="1"/>
    <col min="3315" max="3317" width="9.140625" style="1"/>
    <col min="3318" max="3318" width="6.7109375" style="1" customWidth="1"/>
    <col min="3319" max="3320" width="9.140625" style="1"/>
    <col min="3321" max="3321" width="2.7109375" style="1" customWidth="1"/>
    <col min="3322" max="3322" width="9.140625" style="1"/>
    <col min="3323" max="3323" width="8.140625" style="1" customWidth="1"/>
    <col min="3324" max="3324" width="2.28515625" style="1" customWidth="1"/>
    <col min="3325" max="3325" width="9.140625" style="1"/>
    <col min="3326" max="3326" width="6.85546875" style="1" customWidth="1"/>
    <col min="3327" max="3561" width="9.140625" style="1"/>
    <col min="3562" max="3562" width="5.5703125" style="1" customWidth="1"/>
    <col min="3563" max="3564" width="7" style="1" customWidth="1"/>
    <col min="3565" max="3565" width="1.5703125" style="1" customWidth="1"/>
    <col min="3566" max="3566" width="7.42578125" style="1" customWidth="1"/>
    <col min="3567" max="3567" width="7.140625" style="1" customWidth="1"/>
    <col min="3568" max="3568" width="2.28515625" style="1" customWidth="1"/>
    <col min="3569" max="3569" width="7.42578125" style="1" customWidth="1"/>
    <col min="3570" max="3570" width="11.28515625" style="1" customWidth="1"/>
    <col min="3571" max="3573" width="9.140625" style="1"/>
    <col min="3574" max="3574" width="6.7109375" style="1" customWidth="1"/>
    <col min="3575" max="3576" width="9.140625" style="1"/>
    <col min="3577" max="3577" width="2.7109375" style="1" customWidth="1"/>
    <col min="3578" max="3578" width="9.140625" style="1"/>
    <col min="3579" max="3579" width="8.140625" style="1" customWidth="1"/>
    <col min="3580" max="3580" width="2.28515625" style="1" customWidth="1"/>
    <col min="3581" max="3581" width="9.140625" style="1"/>
    <col min="3582" max="3582" width="6.85546875" style="1" customWidth="1"/>
    <col min="3583" max="3817" width="9.140625" style="1"/>
    <col min="3818" max="3818" width="5.5703125" style="1" customWidth="1"/>
    <col min="3819" max="3820" width="7" style="1" customWidth="1"/>
    <col min="3821" max="3821" width="1.5703125" style="1" customWidth="1"/>
    <col min="3822" max="3822" width="7.42578125" style="1" customWidth="1"/>
    <col min="3823" max="3823" width="7.140625" style="1" customWidth="1"/>
    <col min="3824" max="3824" width="2.28515625" style="1" customWidth="1"/>
    <col min="3825" max="3825" width="7.42578125" style="1" customWidth="1"/>
    <col min="3826" max="3826" width="11.28515625" style="1" customWidth="1"/>
    <col min="3827" max="3829" width="9.140625" style="1"/>
    <col min="3830" max="3830" width="6.7109375" style="1" customWidth="1"/>
    <col min="3831" max="3832" width="9.140625" style="1"/>
    <col min="3833" max="3833" width="2.7109375" style="1" customWidth="1"/>
    <col min="3834" max="3834" width="9.140625" style="1"/>
    <col min="3835" max="3835" width="8.140625" style="1" customWidth="1"/>
    <col min="3836" max="3836" width="2.28515625" style="1" customWidth="1"/>
    <col min="3837" max="3837" width="9.140625" style="1"/>
    <col min="3838" max="3838" width="6.85546875" style="1" customWidth="1"/>
    <col min="3839" max="4073" width="9.140625" style="1"/>
    <col min="4074" max="4074" width="5.5703125" style="1" customWidth="1"/>
    <col min="4075" max="4076" width="7" style="1" customWidth="1"/>
    <col min="4077" max="4077" width="1.5703125" style="1" customWidth="1"/>
    <col min="4078" max="4078" width="7.42578125" style="1" customWidth="1"/>
    <col min="4079" max="4079" width="7.140625" style="1" customWidth="1"/>
    <col min="4080" max="4080" width="2.28515625" style="1" customWidth="1"/>
    <col min="4081" max="4081" width="7.42578125" style="1" customWidth="1"/>
    <col min="4082" max="4082" width="11.28515625" style="1" customWidth="1"/>
    <col min="4083" max="4085" width="9.140625" style="1"/>
    <col min="4086" max="4086" width="6.7109375" style="1" customWidth="1"/>
    <col min="4087" max="4088" width="9.140625" style="1"/>
    <col min="4089" max="4089" width="2.7109375" style="1" customWidth="1"/>
    <col min="4090" max="4090" width="9.140625" style="1"/>
    <col min="4091" max="4091" width="8.140625" style="1" customWidth="1"/>
    <col min="4092" max="4092" width="2.28515625" style="1" customWidth="1"/>
    <col min="4093" max="4093" width="9.140625" style="1"/>
    <col min="4094" max="4094" width="6.85546875" style="1" customWidth="1"/>
    <col min="4095" max="4329" width="9.140625" style="1"/>
    <col min="4330" max="4330" width="5.5703125" style="1" customWidth="1"/>
    <col min="4331" max="4332" width="7" style="1" customWidth="1"/>
    <col min="4333" max="4333" width="1.5703125" style="1" customWidth="1"/>
    <col min="4334" max="4334" width="7.42578125" style="1" customWidth="1"/>
    <col min="4335" max="4335" width="7.140625" style="1" customWidth="1"/>
    <col min="4336" max="4336" width="2.28515625" style="1" customWidth="1"/>
    <col min="4337" max="4337" width="7.42578125" style="1" customWidth="1"/>
    <col min="4338" max="4338" width="11.28515625" style="1" customWidth="1"/>
    <col min="4339" max="4341" width="9.140625" style="1"/>
    <col min="4342" max="4342" width="6.7109375" style="1" customWidth="1"/>
    <col min="4343" max="4344" width="9.140625" style="1"/>
    <col min="4345" max="4345" width="2.7109375" style="1" customWidth="1"/>
    <col min="4346" max="4346" width="9.140625" style="1"/>
    <col min="4347" max="4347" width="8.140625" style="1" customWidth="1"/>
    <col min="4348" max="4348" width="2.28515625" style="1" customWidth="1"/>
    <col min="4349" max="4349" width="9.140625" style="1"/>
    <col min="4350" max="4350" width="6.85546875" style="1" customWidth="1"/>
    <col min="4351" max="4585" width="9.140625" style="1"/>
    <col min="4586" max="4586" width="5.5703125" style="1" customWidth="1"/>
    <col min="4587" max="4588" width="7" style="1" customWidth="1"/>
    <col min="4589" max="4589" width="1.5703125" style="1" customWidth="1"/>
    <col min="4590" max="4590" width="7.42578125" style="1" customWidth="1"/>
    <col min="4591" max="4591" width="7.140625" style="1" customWidth="1"/>
    <col min="4592" max="4592" width="2.28515625" style="1" customWidth="1"/>
    <col min="4593" max="4593" width="7.42578125" style="1" customWidth="1"/>
    <col min="4594" max="4594" width="11.28515625" style="1" customWidth="1"/>
    <col min="4595" max="4597" width="9.140625" style="1"/>
    <col min="4598" max="4598" width="6.7109375" style="1" customWidth="1"/>
    <col min="4599" max="4600" width="9.140625" style="1"/>
    <col min="4601" max="4601" width="2.7109375" style="1" customWidth="1"/>
    <col min="4602" max="4602" width="9.140625" style="1"/>
    <col min="4603" max="4603" width="8.140625" style="1" customWidth="1"/>
    <col min="4604" max="4604" width="2.28515625" style="1" customWidth="1"/>
    <col min="4605" max="4605" width="9.140625" style="1"/>
    <col min="4606" max="4606" width="6.85546875" style="1" customWidth="1"/>
    <col min="4607" max="4841" width="9.140625" style="1"/>
    <col min="4842" max="4842" width="5.5703125" style="1" customWidth="1"/>
    <col min="4843" max="4844" width="7" style="1" customWidth="1"/>
    <col min="4845" max="4845" width="1.5703125" style="1" customWidth="1"/>
    <col min="4846" max="4846" width="7.42578125" style="1" customWidth="1"/>
    <col min="4847" max="4847" width="7.140625" style="1" customWidth="1"/>
    <col min="4848" max="4848" width="2.28515625" style="1" customWidth="1"/>
    <col min="4849" max="4849" width="7.42578125" style="1" customWidth="1"/>
    <col min="4850" max="4850" width="11.28515625" style="1" customWidth="1"/>
    <col min="4851" max="4853" width="9.140625" style="1"/>
    <col min="4854" max="4854" width="6.7109375" style="1" customWidth="1"/>
    <col min="4855" max="4856" width="9.140625" style="1"/>
    <col min="4857" max="4857" width="2.7109375" style="1" customWidth="1"/>
    <col min="4858" max="4858" width="9.140625" style="1"/>
    <col min="4859" max="4859" width="8.140625" style="1" customWidth="1"/>
    <col min="4860" max="4860" width="2.28515625" style="1" customWidth="1"/>
    <col min="4861" max="4861" width="9.140625" style="1"/>
    <col min="4862" max="4862" width="6.85546875" style="1" customWidth="1"/>
    <col min="4863" max="5097" width="9.140625" style="1"/>
    <col min="5098" max="5098" width="5.5703125" style="1" customWidth="1"/>
    <col min="5099" max="5100" width="7" style="1" customWidth="1"/>
    <col min="5101" max="5101" width="1.5703125" style="1" customWidth="1"/>
    <col min="5102" max="5102" width="7.42578125" style="1" customWidth="1"/>
    <col min="5103" max="5103" width="7.140625" style="1" customWidth="1"/>
    <col min="5104" max="5104" width="2.28515625" style="1" customWidth="1"/>
    <col min="5105" max="5105" width="7.42578125" style="1" customWidth="1"/>
    <col min="5106" max="5106" width="11.28515625" style="1" customWidth="1"/>
    <col min="5107" max="5109" width="9.140625" style="1"/>
    <col min="5110" max="5110" width="6.7109375" style="1" customWidth="1"/>
    <col min="5111" max="5112" width="9.140625" style="1"/>
    <col min="5113" max="5113" width="2.7109375" style="1" customWidth="1"/>
    <col min="5114" max="5114" width="9.140625" style="1"/>
    <col min="5115" max="5115" width="8.140625" style="1" customWidth="1"/>
    <col min="5116" max="5116" width="2.28515625" style="1" customWidth="1"/>
    <col min="5117" max="5117" width="9.140625" style="1"/>
    <col min="5118" max="5118" width="6.85546875" style="1" customWidth="1"/>
    <col min="5119" max="5353" width="9.140625" style="1"/>
    <col min="5354" max="5354" width="5.5703125" style="1" customWidth="1"/>
    <col min="5355" max="5356" width="7" style="1" customWidth="1"/>
    <col min="5357" max="5357" width="1.5703125" style="1" customWidth="1"/>
    <col min="5358" max="5358" width="7.42578125" style="1" customWidth="1"/>
    <col min="5359" max="5359" width="7.140625" style="1" customWidth="1"/>
    <col min="5360" max="5360" width="2.28515625" style="1" customWidth="1"/>
    <col min="5361" max="5361" width="7.42578125" style="1" customWidth="1"/>
    <col min="5362" max="5362" width="11.28515625" style="1" customWidth="1"/>
    <col min="5363" max="5365" width="9.140625" style="1"/>
    <col min="5366" max="5366" width="6.7109375" style="1" customWidth="1"/>
    <col min="5367" max="5368" width="9.140625" style="1"/>
    <col min="5369" max="5369" width="2.7109375" style="1" customWidth="1"/>
    <col min="5370" max="5370" width="9.140625" style="1"/>
    <col min="5371" max="5371" width="8.140625" style="1" customWidth="1"/>
    <col min="5372" max="5372" width="2.28515625" style="1" customWidth="1"/>
    <col min="5373" max="5373" width="9.140625" style="1"/>
    <col min="5374" max="5374" width="6.85546875" style="1" customWidth="1"/>
    <col min="5375" max="5609" width="9.140625" style="1"/>
    <col min="5610" max="5610" width="5.5703125" style="1" customWidth="1"/>
    <col min="5611" max="5612" width="7" style="1" customWidth="1"/>
    <col min="5613" max="5613" width="1.5703125" style="1" customWidth="1"/>
    <col min="5614" max="5614" width="7.42578125" style="1" customWidth="1"/>
    <col min="5615" max="5615" width="7.140625" style="1" customWidth="1"/>
    <col min="5616" max="5616" width="2.28515625" style="1" customWidth="1"/>
    <col min="5617" max="5617" width="7.42578125" style="1" customWidth="1"/>
    <col min="5618" max="5618" width="11.28515625" style="1" customWidth="1"/>
    <col min="5619" max="5621" width="9.140625" style="1"/>
    <col min="5622" max="5622" width="6.7109375" style="1" customWidth="1"/>
    <col min="5623" max="5624" width="9.140625" style="1"/>
    <col min="5625" max="5625" width="2.7109375" style="1" customWidth="1"/>
    <col min="5626" max="5626" width="9.140625" style="1"/>
    <col min="5627" max="5627" width="8.140625" style="1" customWidth="1"/>
    <col min="5628" max="5628" width="2.28515625" style="1" customWidth="1"/>
    <col min="5629" max="5629" width="9.140625" style="1"/>
    <col min="5630" max="5630" width="6.85546875" style="1" customWidth="1"/>
    <col min="5631" max="5865" width="9.140625" style="1"/>
    <col min="5866" max="5866" width="5.5703125" style="1" customWidth="1"/>
    <col min="5867" max="5868" width="7" style="1" customWidth="1"/>
    <col min="5869" max="5869" width="1.5703125" style="1" customWidth="1"/>
    <col min="5870" max="5870" width="7.42578125" style="1" customWidth="1"/>
    <col min="5871" max="5871" width="7.140625" style="1" customWidth="1"/>
    <col min="5872" max="5872" width="2.28515625" style="1" customWidth="1"/>
    <col min="5873" max="5873" width="7.42578125" style="1" customWidth="1"/>
    <col min="5874" max="5874" width="11.28515625" style="1" customWidth="1"/>
    <col min="5875" max="5877" width="9.140625" style="1"/>
    <col min="5878" max="5878" width="6.7109375" style="1" customWidth="1"/>
    <col min="5879" max="5880" width="9.140625" style="1"/>
    <col min="5881" max="5881" width="2.7109375" style="1" customWidth="1"/>
    <col min="5882" max="5882" width="9.140625" style="1"/>
    <col min="5883" max="5883" width="8.140625" style="1" customWidth="1"/>
    <col min="5884" max="5884" width="2.28515625" style="1" customWidth="1"/>
    <col min="5885" max="5885" width="9.140625" style="1"/>
    <col min="5886" max="5886" width="6.85546875" style="1" customWidth="1"/>
    <col min="5887" max="6121" width="9.140625" style="1"/>
    <col min="6122" max="6122" width="5.5703125" style="1" customWidth="1"/>
    <col min="6123" max="6124" width="7" style="1" customWidth="1"/>
    <col min="6125" max="6125" width="1.5703125" style="1" customWidth="1"/>
    <col min="6126" max="6126" width="7.42578125" style="1" customWidth="1"/>
    <col min="6127" max="6127" width="7.140625" style="1" customWidth="1"/>
    <col min="6128" max="6128" width="2.28515625" style="1" customWidth="1"/>
    <col min="6129" max="6129" width="7.42578125" style="1" customWidth="1"/>
    <col min="6130" max="6130" width="11.28515625" style="1" customWidth="1"/>
    <col min="6131" max="6133" width="9.140625" style="1"/>
    <col min="6134" max="6134" width="6.7109375" style="1" customWidth="1"/>
    <col min="6135" max="6136" width="9.140625" style="1"/>
    <col min="6137" max="6137" width="2.7109375" style="1" customWidth="1"/>
    <col min="6138" max="6138" width="9.140625" style="1"/>
    <col min="6139" max="6139" width="8.140625" style="1" customWidth="1"/>
    <col min="6140" max="6140" width="2.28515625" style="1" customWidth="1"/>
    <col min="6141" max="6141" width="9.140625" style="1"/>
    <col min="6142" max="6142" width="6.85546875" style="1" customWidth="1"/>
    <col min="6143" max="6377" width="9.140625" style="1"/>
    <col min="6378" max="6378" width="5.5703125" style="1" customWidth="1"/>
    <col min="6379" max="6380" width="7" style="1" customWidth="1"/>
    <col min="6381" max="6381" width="1.5703125" style="1" customWidth="1"/>
    <col min="6382" max="6382" width="7.42578125" style="1" customWidth="1"/>
    <col min="6383" max="6383" width="7.140625" style="1" customWidth="1"/>
    <col min="6384" max="6384" width="2.28515625" style="1" customWidth="1"/>
    <col min="6385" max="6385" width="7.42578125" style="1" customWidth="1"/>
    <col min="6386" max="6386" width="11.28515625" style="1" customWidth="1"/>
    <col min="6387" max="6389" width="9.140625" style="1"/>
    <col min="6390" max="6390" width="6.7109375" style="1" customWidth="1"/>
    <col min="6391" max="6392" width="9.140625" style="1"/>
    <col min="6393" max="6393" width="2.7109375" style="1" customWidth="1"/>
    <col min="6394" max="6394" width="9.140625" style="1"/>
    <col min="6395" max="6395" width="8.140625" style="1" customWidth="1"/>
    <col min="6396" max="6396" width="2.28515625" style="1" customWidth="1"/>
    <col min="6397" max="6397" width="9.140625" style="1"/>
    <col min="6398" max="6398" width="6.85546875" style="1" customWidth="1"/>
    <col min="6399" max="6633" width="9.140625" style="1"/>
    <col min="6634" max="6634" width="5.5703125" style="1" customWidth="1"/>
    <col min="6635" max="6636" width="7" style="1" customWidth="1"/>
    <col min="6637" max="6637" width="1.5703125" style="1" customWidth="1"/>
    <col min="6638" max="6638" width="7.42578125" style="1" customWidth="1"/>
    <col min="6639" max="6639" width="7.140625" style="1" customWidth="1"/>
    <col min="6640" max="6640" width="2.28515625" style="1" customWidth="1"/>
    <col min="6641" max="6641" width="7.42578125" style="1" customWidth="1"/>
    <col min="6642" max="6642" width="11.28515625" style="1" customWidth="1"/>
    <col min="6643" max="6645" width="9.140625" style="1"/>
    <col min="6646" max="6646" width="6.7109375" style="1" customWidth="1"/>
    <col min="6647" max="6648" width="9.140625" style="1"/>
    <col min="6649" max="6649" width="2.7109375" style="1" customWidth="1"/>
    <col min="6650" max="6650" width="9.140625" style="1"/>
    <col min="6651" max="6651" width="8.140625" style="1" customWidth="1"/>
    <col min="6652" max="6652" width="2.28515625" style="1" customWidth="1"/>
    <col min="6653" max="6653" width="9.140625" style="1"/>
    <col min="6654" max="6654" width="6.85546875" style="1" customWidth="1"/>
    <col min="6655" max="6889" width="9.140625" style="1"/>
    <col min="6890" max="6890" width="5.5703125" style="1" customWidth="1"/>
    <col min="6891" max="6892" width="7" style="1" customWidth="1"/>
    <col min="6893" max="6893" width="1.5703125" style="1" customWidth="1"/>
    <col min="6894" max="6894" width="7.42578125" style="1" customWidth="1"/>
    <col min="6895" max="6895" width="7.140625" style="1" customWidth="1"/>
    <col min="6896" max="6896" width="2.28515625" style="1" customWidth="1"/>
    <col min="6897" max="6897" width="7.42578125" style="1" customWidth="1"/>
    <col min="6898" max="6898" width="11.28515625" style="1" customWidth="1"/>
    <col min="6899" max="6901" width="9.140625" style="1"/>
    <col min="6902" max="6902" width="6.7109375" style="1" customWidth="1"/>
    <col min="6903" max="6904" width="9.140625" style="1"/>
    <col min="6905" max="6905" width="2.7109375" style="1" customWidth="1"/>
    <col min="6906" max="6906" width="9.140625" style="1"/>
    <col min="6907" max="6907" width="8.140625" style="1" customWidth="1"/>
    <col min="6908" max="6908" width="2.28515625" style="1" customWidth="1"/>
    <col min="6909" max="6909" width="9.140625" style="1"/>
    <col min="6910" max="6910" width="6.85546875" style="1" customWidth="1"/>
    <col min="6911" max="7145" width="9.140625" style="1"/>
    <col min="7146" max="7146" width="5.5703125" style="1" customWidth="1"/>
    <col min="7147" max="7148" width="7" style="1" customWidth="1"/>
    <col min="7149" max="7149" width="1.5703125" style="1" customWidth="1"/>
    <col min="7150" max="7150" width="7.42578125" style="1" customWidth="1"/>
    <col min="7151" max="7151" width="7.140625" style="1" customWidth="1"/>
    <col min="7152" max="7152" width="2.28515625" style="1" customWidth="1"/>
    <col min="7153" max="7153" width="7.42578125" style="1" customWidth="1"/>
    <col min="7154" max="7154" width="11.28515625" style="1" customWidth="1"/>
    <col min="7155" max="7157" width="9.140625" style="1"/>
    <col min="7158" max="7158" width="6.7109375" style="1" customWidth="1"/>
    <col min="7159" max="7160" width="9.140625" style="1"/>
    <col min="7161" max="7161" width="2.7109375" style="1" customWidth="1"/>
    <col min="7162" max="7162" width="9.140625" style="1"/>
    <col min="7163" max="7163" width="8.140625" style="1" customWidth="1"/>
    <col min="7164" max="7164" width="2.28515625" style="1" customWidth="1"/>
    <col min="7165" max="7165" width="9.140625" style="1"/>
    <col min="7166" max="7166" width="6.85546875" style="1" customWidth="1"/>
    <col min="7167" max="7401" width="9.140625" style="1"/>
    <col min="7402" max="7402" width="5.5703125" style="1" customWidth="1"/>
    <col min="7403" max="7404" width="7" style="1" customWidth="1"/>
    <col min="7405" max="7405" width="1.5703125" style="1" customWidth="1"/>
    <col min="7406" max="7406" width="7.42578125" style="1" customWidth="1"/>
    <col min="7407" max="7407" width="7.140625" style="1" customWidth="1"/>
    <col min="7408" max="7408" width="2.28515625" style="1" customWidth="1"/>
    <col min="7409" max="7409" width="7.42578125" style="1" customWidth="1"/>
    <col min="7410" max="7410" width="11.28515625" style="1" customWidth="1"/>
    <col min="7411" max="7413" width="9.140625" style="1"/>
    <col min="7414" max="7414" width="6.7109375" style="1" customWidth="1"/>
    <col min="7415" max="7416" width="9.140625" style="1"/>
    <col min="7417" max="7417" width="2.7109375" style="1" customWidth="1"/>
    <col min="7418" max="7418" width="9.140625" style="1"/>
    <col min="7419" max="7419" width="8.140625" style="1" customWidth="1"/>
    <col min="7420" max="7420" width="2.28515625" style="1" customWidth="1"/>
    <col min="7421" max="7421" width="9.140625" style="1"/>
    <col min="7422" max="7422" width="6.85546875" style="1" customWidth="1"/>
    <col min="7423" max="7657" width="9.140625" style="1"/>
    <col min="7658" max="7658" width="5.5703125" style="1" customWidth="1"/>
    <col min="7659" max="7660" width="7" style="1" customWidth="1"/>
    <col min="7661" max="7661" width="1.5703125" style="1" customWidth="1"/>
    <col min="7662" max="7662" width="7.42578125" style="1" customWidth="1"/>
    <col min="7663" max="7663" width="7.140625" style="1" customWidth="1"/>
    <col min="7664" max="7664" width="2.28515625" style="1" customWidth="1"/>
    <col min="7665" max="7665" width="7.42578125" style="1" customWidth="1"/>
    <col min="7666" max="7666" width="11.28515625" style="1" customWidth="1"/>
    <col min="7667" max="7669" width="9.140625" style="1"/>
    <col min="7670" max="7670" width="6.7109375" style="1" customWidth="1"/>
    <col min="7671" max="7672" width="9.140625" style="1"/>
    <col min="7673" max="7673" width="2.7109375" style="1" customWidth="1"/>
    <col min="7674" max="7674" width="9.140625" style="1"/>
    <col min="7675" max="7675" width="8.140625" style="1" customWidth="1"/>
    <col min="7676" max="7676" width="2.28515625" style="1" customWidth="1"/>
    <col min="7677" max="7677" width="9.140625" style="1"/>
    <col min="7678" max="7678" width="6.85546875" style="1" customWidth="1"/>
    <col min="7679" max="7913" width="9.140625" style="1"/>
    <col min="7914" max="7914" width="5.5703125" style="1" customWidth="1"/>
    <col min="7915" max="7916" width="7" style="1" customWidth="1"/>
    <col min="7917" max="7917" width="1.5703125" style="1" customWidth="1"/>
    <col min="7918" max="7918" width="7.42578125" style="1" customWidth="1"/>
    <col min="7919" max="7919" width="7.140625" style="1" customWidth="1"/>
    <col min="7920" max="7920" width="2.28515625" style="1" customWidth="1"/>
    <col min="7921" max="7921" width="7.42578125" style="1" customWidth="1"/>
    <col min="7922" max="7922" width="11.28515625" style="1" customWidth="1"/>
    <col min="7923" max="7925" width="9.140625" style="1"/>
    <col min="7926" max="7926" width="6.7109375" style="1" customWidth="1"/>
    <col min="7927" max="7928" width="9.140625" style="1"/>
    <col min="7929" max="7929" width="2.7109375" style="1" customWidth="1"/>
    <col min="7930" max="7930" width="9.140625" style="1"/>
    <col min="7931" max="7931" width="8.140625" style="1" customWidth="1"/>
    <col min="7932" max="7932" width="2.28515625" style="1" customWidth="1"/>
    <col min="7933" max="7933" width="9.140625" style="1"/>
    <col min="7934" max="7934" width="6.85546875" style="1" customWidth="1"/>
    <col min="7935" max="8169" width="9.140625" style="1"/>
    <col min="8170" max="8170" width="5.5703125" style="1" customWidth="1"/>
    <col min="8171" max="8172" width="7" style="1" customWidth="1"/>
    <col min="8173" max="8173" width="1.5703125" style="1" customWidth="1"/>
    <col min="8174" max="8174" width="7.42578125" style="1" customWidth="1"/>
    <col min="8175" max="8175" width="7.140625" style="1" customWidth="1"/>
    <col min="8176" max="8176" width="2.28515625" style="1" customWidth="1"/>
    <col min="8177" max="8177" width="7.42578125" style="1" customWidth="1"/>
    <col min="8178" max="8178" width="11.28515625" style="1" customWidth="1"/>
    <col min="8179" max="8181" width="9.140625" style="1"/>
    <col min="8182" max="8182" width="6.7109375" style="1" customWidth="1"/>
    <col min="8183" max="8184" width="9.140625" style="1"/>
    <col min="8185" max="8185" width="2.7109375" style="1" customWidth="1"/>
    <col min="8186" max="8186" width="9.140625" style="1"/>
    <col min="8187" max="8187" width="8.140625" style="1" customWidth="1"/>
    <col min="8188" max="8188" width="2.28515625" style="1" customWidth="1"/>
    <col min="8189" max="8189" width="9.140625" style="1"/>
    <col min="8190" max="8190" width="6.85546875" style="1" customWidth="1"/>
    <col min="8191" max="8425" width="9.140625" style="1"/>
    <col min="8426" max="8426" width="5.5703125" style="1" customWidth="1"/>
    <col min="8427" max="8428" width="7" style="1" customWidth="1"/>
    <col min="8429" max="8429" width="1.5703125" style="1" customWidth="1"/>
    <col min="8430" max="8430" width="7.42578125" style="1" customWidth="1"/>
    <col min="8431" max="8431" width="7.140625" style="1" customWidth="1"/>
    <col min="8432" max="8432" width="2.28515625" style="1" customWidth="1"/>
    <col min="8433" max="8433" width="7.42578125" style="1" customWidth="1"/>
    <col min="8434" max="8434" width="11.28515625" style="1" customWidth="1"/>
    <col min="8435" max="8437" width="9.140625" style="1"/>
    <col min="8438" max="8438" width="6.7109375" style="1" customWidth="1"/>
    <col min="8439" max="8440" width="9.140625" style="1"/>
    <col min="8441" max="8441" width="2.7109375" style="1" customWidth="1"/>
    <col min="8442" max="8442" width="9.140625" style="1"/>
    <col min="8443" max="8443" width="8.140625" style="1" customWidth="1"/>
    <col min="8444" max="8444" width="2.28515625" style="1" customWidth="1"/>
    <col min="8445" max="8445" width="9.140625" style="1"/>
    <col min="8446" max="8446" width="6.85546875" style="1" customWidth="1"/>
    <col min="8447" max="8681" width="9.140625" style="1"/>
    <col min="8682" max="8682" width="5.5703125" style="1" customWidth="1"/>
    <col min="8683" max="8684" width="7" style="1" customWidth="1"/>
    <col min="8685" max="8685" width="1.5703125" style="1" customWidth="1"/>
    <col min="8686" max="8686" width="7.42578125" style="1" customWidth="1"/>
    <col min="8687" max="8687" width="7.140625" style="1" customWidth="1"/>
    <col min="8688" max="8688" width="2.28515625" style="1" customWidth="1"/>
    <col min="8689" max="8689" width="7.42578125" style="1" customWidth="1"/>
    <col min="8690" max="8690" width="11.28515625" style="1" customWidth="1"/>
    <col min="8691" max="8693" width="9.140625" style="1"/>
    <col min="8694" max="8694" width="6.7109375" style="1" customWidth="1"/>
    <col min="8695" max="8696" width="9.140625" style="1"/>
    <col min="8697" max="8697" width="2.7109375" style="1" customWidth="1"/>
    <col min="8698" max="8698" width="9.140625" style="1"/>
    <col min="8699" max="8699" width="8.140625" style="1" customWidth="1"/>
    <col min="8700" max="8700" width="2.28515625" style="1" customWidth="1"/>
    <col min="8701" max="8701" width="9.140625" style="1"/>
    <col min="8702" max="8702" width="6.85546875" style="1" customWidth="1"/>
    <col min="8703" max="8937" width="9.140625" style="1"/>
    <col min="8938" max="8938" width="5.5703125" style="1" customWidth="1"/>
    <col min="8939" max="8940" width="7" style="1" customWidth="1"/>
    <col min="8941" max="8941" width="1.5703125" style="1" customWidth="1"/>
    <col min="8942" max="8942" width="7.42578125" style="1" customWidth="1"/>
    <col min="8943" max="8943" width="7.140625" style="1" customWidth="1"/>
    <col min="8944" max="8944" width="2.28515625" style="1" customWidth="1"/>
    <col min="8945" max="8945" width="7.42578125" style="1" customWidth="1"/>
    <col min="8946" max="8946" width="11.28515625" style="1" customWidth="1"/>
    <col min="8947" max="8949" width="9.140625" style="1"/>
    <col min="8950" max="8950" width="6.7109375" style="1" customWidth="1"/>
    <col min="8951" max="8952" width="9.140625" style="1"/>
    <col min="8953" max="8953" width="2.7109375" style="1" customWidth="1"/>
    <col min="8954" max="8954" width="9.140625" style="1"/>
    <col min="8955" max="8955" width="8.140625" style="1" customWidth="1"/>
    <col min="8956" max="8956" width="2.28515625" style="1" customWidth="1"/>
    <col min="8957" max="8957" width="9.140625" style="1"/>
    <col min="8958" max="8958" width="6.85546875" style="1" customWidth="1"/>
    <col min="8959" max="9193" width="9.140625" style="1"/>
    <col min="9194" max="9194" width="5.5703125" style="1" customWidth="1"/>
    <col min="9195" max="9196" width="7" style="1" customWidth="1"/>
    <col min="9197" max="9197" width="1.5703125" style="1" customWidth="1"/>
    <col min="9198" max="9198" width="7.42578125" style="1" customWidth="1"/>
    <col min="9199" max="9199" width="7.140625" style="1" customWidth="1"/>
    <col min="9200" max="9200" width="2.28515625" style="1" customWidth="1"/>
    <col min="9201" max="9201" width="7.42578125" style="1" customWidth="1"/>
    <col min="9202" max="9202" width="11.28515625" style="1" customWidth="1"/>
    <col min="9203" max="9205" width="9.140625" style="1"/>
    <col min="9206" max="9206" width="6.7109375" style="1" customWidth="1"/>
    <col min="9207" max="9208" width="9.140625" style="1"/>
    <col min="9209" max="9209" width="2.7109375" style="1" customWidth="1"/>
    <col min="9210" max="9210" width="9.140625" style="1"/>
    <col min="9211" max="9211" width="8.140625" style="1" customWidth="1"/>
    <col min="9212" max="9212" width="2.28515625" style="1" customWidth="1"/>
    <col min="9213" max="9213" width="9.140625" style="1"/>
    <col min="9214" max="9214" width="6.85546875" style="1" customWidth="1"/>
    <col min="9215" max="9449" width="9.140625" style="1"/>
    <col min="9450" max="9450" width="5.5703125" style="1" customWidth="1"/>
    <col min="9451" max="9452" width="7" style="1" customWidth="1"/>
    <col min="9453" max="9453" width="1.5703125" style="1" customWidth="1"/>
    <col min="9454" max="9454" width="7.42578125" style="1" customWidth="1"/>
    <col min="9455" max="9455" width="7.140625" style="1" customWidth="1"/>
    <col min="9456" max="9456" width="2.28515625" style="1" customWidth="1"/>
    <col min="9457" max="9457" width="7.42578125" style="1" customWidth="1"/>
    <col min="9458" max="9458" width="11.28515625" style="1" customWidth="1"/>
    <col min="9459" max="9461" width="9.140625" style="1"/>
    <col min="9462" max="9462" width="6.7109375" style="1" customWidth="1"/>
    <col min="9463" max="9464" width="9.140625" style="1"/>
    <col min="9465" max="9465" width="2.7109375" style="1" customWidth="1"/>
    <col min="9466" max="9466" width="9.140625" style="1"/>
    <col min="9467" max="9467" width="8.140625" style="1" customWidth="1"/>
    <col min="9468" max="9468" width="2.28515625" style="1" customWidth="1"/>
    <col min="9469" max="9469" width="9.140625" style="1"/>
    <col min="9470" max="9470" width="6.85546875" style="1" customWidth="1"/>
    <col min="9471" max="9705" width="9.140625" style="1"/>
    <col min="9706" max="9706" width="5.5703125" style="1" customWidth="1"/>
    <col min="9707" max="9708" width="7" style="1" customWidth="1"/>
    <col min="9709" max="9709" width="1.5703125" style="1" customWidth="1"/>
    <col min="9710" max="9710" width="7.42578125" style="1" customWidth="1"/>
    <col min="9711" max="9711" width="7.140625" style="1" customWidth="1"/>
    <col min="9712" max="9712" width="2.28515625" style="1" customWidth="1"/>
    <col min="9713" max="9713" width="7.42578125" style="1" customWidth="1"/>
    <col min="9714" max="9714" width="11.28515625" style="1" customWidth="1"/>
    <col min="9715" max="9717" width="9.140625" style="1"/>
    <col min="9718" max="9718" width="6.7109375" style="1" customWidth="1"/>
    <col min="9719" max="9720" width="9.140625" style="1"/>
    <col min="9721" max="9721" width="2.7109375" style="1" customWidth="1"/>
    <col min="9722" max="9722" width="9.140625" style="1"/>
    <col min="9723" max="9723" width="8.140625" style="1" customWidth="1"/>
    <col min="9724" max="9724" width="2.28515625" style="1" customWidth="1"/>
    <col min="9725" max="9725" width="9.140625" style="1"/>
    <col min="9726" max="9726" width="6.85546875" style="1" customWidth="1"/>
    <col min="9727" max="9961" width="9.140625" style="1"/>
    <col min="9962" max="9962" width="5.5703125" style="1" customWidth="1"/>
    <col min="9963" max="9964" width="7" style="1" customWidth="1"/>
    <col min="9965" max="9965" width="1.5703125" style="1" customWidth="1"/>
    <col min="9966" max="9966" width="7.42578125" style="1" customWidth="1"/>
    <col min="9967" max="9967" width="7.140625" style="1" customWidth="1"/>
    <col min="9968" max="9968" width="2.28515625" style="1" customWidth="1"/>
    <col min="9969" max="9969" width="7.42578125" style="1" customWidth="1"/>
    <col min="9970" max="9970" width="11.28515625" style="1" customWidth="1"/>
    <col min="9971" max="9973" width="9.140625" style="1"/>
    <col min="9974" max="9974" width="6.7109375" style="1" customWidth="1"/>
    <col min="9975" max="9976" width="9.140625" style="1"/>
    <col min="9977" max="9977" width="2.7109375" style="1" customWidth="1"/>
    <col min="9978" max="9978" width="9.140625" style="1"/>
    <col min="9979" max="9979" width="8.140625" style="1" customWidth="1"/>
    <col min="9980" max="9980" width="2.28515625" style="1" customWidth="1"/>
    <col min="9981" max="9981" width="9.140625" style="1"/>
    <col min="9982" max="9982" width="6.85546875" style="1" customWidth="1"/>
    <col min="9983" max="10217" width="9.140625" style="1"/>
    <col min="10218" max="10218" width="5.5703125" style="1" customWidth="1"/>
    <col min="10219" max="10220" width="7" style="1" customWidth="1"/>
    <col min="10221" max="10221" width="1.5703125" style="1" customWidth="1"/>
    <col min="10222" max="10222" width="7.42578125" style="1" customWidth="1"/>
    <col min="10223" max="10223" width="7.140625" style="1" customWidth="1"/>
    <col min="10224" max="10224" width="2.28515625" style="1" customWidth="1"/>
    <col min="10225" max="10225" width="7.42578125" style="1" customWidth="1"/>
    <col min="10226" max="10226" width="11.28515625" style="1" customWidth="1"/>
    <col min="10227" max="10229" width="9.140625" style="1"/>
    <col min="10230" max="10230" width="6.7109375" style="1" customWidth="1"/>
    <col min="10231" max="10232" width="9.140625" style="1"/>
    <col min="10233" max="10233" width="2.7109375" style="1" customWidth="1"/>
    <col min="10234" max="10234" width="9.140625" style="1"/>
    <col min="10235" max="10235" width="8.140625" style="1" customWidth="1"/>
    <col min="10236" max="10236" width="2.28515625" style="1" customWidth="1"/>
    <col min="10237" max="10237" width="9.140625" style="1"/>
    <col min="10238" max="10238" width="6.85546875" style="1" customWidth="1"/>
    <col min="10239" max="10473" width="9.140625" style="1"/>
    <col min="10474" max="10474" width="5.5703125" style="1" customWidth="1"/>
    <col min="10475" max="10476" width="7" style="1" customWidth="1"/>
    <col min="10477" max="10477" width="1.5703125" style="1" customWidth="1"/>
    <col min="10478" max="10478" width="7.42578125" style="1" customWidth="1"/>
    <col min="10479" max="10479" width="7.140625" style="1" customWidth="1"/>
    <col min="10480" max="10480" width="2.28515625" style="1" customWidth="1"/>
    <col min="10481" max="10481" width="7.42578125" style="1" customWidth="1"/>
    <col min="10482" max="10482" width="11.28515625" style="1" customWidth="1"/>
    <col min="10483" max="10485" width="9.140625" style="1"/>
    <col min="10486" max="10486" width="6.7109375" style="1" customWidth="1"/>
    <col min="10487" max="10488" width="9.140625" style="1"/>
    <col min="10489" max="10489" width="2.7109375" style="1" customWidth="1"/>
    <col min="10490" max="10490" width="9.140625" style="1"/>
    <col min="10491" max="10491" width="8.140625" style="1" customWidth="1"/>
    <col min="10492" max="10492" width="2.28515625" style="1" customWidth="1"/>
    <col min="10493" max="10493" width="9.140625" style="1"/>
    <col min="10494" max="10494" width="6.85546875" style="1" customWidth="1"/>
    <col min="10495" max="10729" width="9.140625" style="1"/>
    <col min="10730" max="10730" width="5.5703125" style="1" customWidth="1"/>
    <col min="10731" max="10732" width="7" style="1" customWidth="1"/>
    <col min="10733" max="10733" width="1.5703125" style="1" customWidth="1"/>
    <col min="10734" max="10734" width="7.42578125" style="1" customWidth="1"/>
    <col min="10735" max="10735" width="7.140625" style="1" customWidth="1"/>
    <col min="10736" max="10736" width="2.28515625" style="1" customWidth="1"/>
    <col min="10737" max="10737" width="7.42578125" style="1" customWidth="1"/>
    <col min="10738" max="10738" width="11.28515625" style="1" customWidth="1"/>
    <col min="10739" max="10741" width="9.140625" style="1"/>
    <col min="10742" max="10742" width="6.7109375" style="1" customWidth="1"/>
    <col min="10743" max="10744" width="9.140625" style="1"/>
    <col min="10745" max="10745" width="2.7109375" style="1" customWidth="1"/>
    <col min="10746" max="10746" width="9.140625" style="1"/>
    <col min="10747" max="10747" width="8.140625" style="1" customWidth="1"/>
    <col min="10748" max="10748" width="2.28515625" style="1" customWidth="1"/>
    <col min="10749" max="10749" width="9.140625" style="1"/>
    <col min="10750" max="10750" width="6.85546875" style="1" customWidth="1"/>
    <col min="10751" max="10985" width="9.140625" style="1"/>
    <col min="10986" max="10986" width="5.5703125" style="1" customWidth="1"/>
    <col min="10987" max="10988" width="7" style="1" customWidth="1"/>
    <col min="10989" max="10989" width="1.5703125" style="1" customWidth="1"/>
    <col min="10990" max="10990" width="7.42578125" style="1" customWidth="1"/>
    <col min="10991" max="10991" width="7.140625" style="1" customWidth="1"/>
    <col min="10992" max="10992" width="2.28515625" style="1" customWidth="1"/>
    <col min="10993" max="10993" width="7.42578125" style="1" customWidth="1"/>
    <col min="10994" max="10994" width="11.28515625" style="1" customWidth="1"/>
    <col min="10995" max="10997" width="9.140625" style="1"/>
    <col min="10998" max="10998" width="6.7109375" style="1" customWidth="1"/>
    <col min="10999" max="11000" width="9.140625" style="1"/>
    <col min="11001" max="11001" width="2.7109375" style="1" customWidth="1"/>
    <col min="11002" max="11002" width="9.140625" style="1"/>
    <col min="11003" max="11003" width="8.140625" style="1" customWidth="1"/>
    <col min="11004" max="11004" width="2.28515625" style="1" customWidth="1"/>
    <col min="11005" max="11005" width="9.140625" style="1"/>
    <col min="11006" max="11006" width="6.85546875" style="1" customWidth="1"/>
    <col min="11007" max="11241" width="9.140625" style="1"/>
    <col min="11242" max="11242" width="5.5703125" style="1" customWidth="1"/>
    <col min="11243" max="11244" width="7" style="1" customWidth="1"/>
    <col min="11245" max="11245" width="1.5703125" style="1" customWidth="1"/>
    <col min="11246" max="11246" width="7.42578125" style="1" customWidth="1"/>
    <col min="11247" max="11247" width="7.140625" style="1" customWidth="1"/>
    <col min="11248" max="11248" width="2.28515625" style="1" customWidth="1"/>
    <col min="11249" max="11249" width="7.42578125" style="1" customWidth="1"/>
    <col min="11250" max="11250" width="11.28515625" style="1" customWidth="1"/>
    <col min="11251" max="11253" width="9.140625" style="1"/>
    <col min="11254" max="11254" width="6.7109375" style="1" customWidth="1"/>
    <col min="11255" max="11256" width="9.140625" style="1"/>
    <col min="11257" max="11257" width="2.7109375" style="1" customWidth="1"/>
    <col min="11258" max="11258" width="9.140625" style="1"/>
    <col min="11259" max="11259" width="8.140625" style="1" customWidth="1"/>
    <col min="11260" max="11260" width="2.28515625" style="1" customWidth="1"/>
    <col min="11261" max="11261" width="9.140625" style="1"/>
    <col min="11262" max="11262" width="6.85546875" style="1" customWidth="1"/>
    <col min="11263" max="11497" width="9.140625" style="1"/>
    <col min="11498" max="11498" width="5.5703125" style="1" customWidth="1"/>
    <col min="11499" max="11500" width="7" style="1" customWidth="1"/>
    <col min="11501" max="11501" width="1.5703125" style="1" customWidth="1"/>
    <col min="11502" max="11502" width="7.42578125" style="1" customWidth="1"/>
    <col min="11503" max="11503" width="7.140625" style="1" customWidth="1"/>
    <col min="11504" max="11504" width="2.28515625" style="1" customWidth="1"/>
    <col min="11505" max="11505" width="7.42578125" style="1" customWidth="1"/>
    <col min="11506" max="11506" width="11.28515625" style="1" customWidth="1"/>
    <col min="11507" max="11509" width="9.140625" style="1"/>
    <col min="11510" max="11510" width="6.7109375" style="1" customWidth="1"/>
    <col min="11511" max="11512" width="9.140625" style="1"/>
    <col min="11513" max="11513" width="2.7109375" style="1" customWidth="1"/>
    <col min="11514" max="11514" width="9.140625" style="1"/>
    <col min="11515" max="11515" width="8.140625" style="1" customWidth="1"/>
    <col min="11516" max="11516" width="2.28515625" style="1" customWidth="1"/>
    <col min="11517" max="11517" width="9.140625" style="1"/>
    <col min="11518" max="11518" width="6.85546875" style="1" customWidth="1"/>
    <col min="11519" max="11753" width="9.140625" style="1"/>
    <col min="11754" max="11754" width="5.5703125" style="1" customWidth="1"/>
    <col min="11755" max="11756" width="7" style="1" customWidth="1"/>
    <col min="11757" max="11757" width="1.5703125" style="1" customWidth="1"/>
    <col min="11758" max="11758" width="7.42578125" style="1" customWidth="1"/>
    <col min="11759" max="11759" width="7.140625" style="1" customWidth="1"/>
    <col min="11760" max="11760" width="2.28515625" style="1" customWidth="1"/>
    <col min="11761" max="11761" width="7.42578125" style="1" customWidth="1"/>
    <col min="11762" max="11762" width="11.28515625" style="1" customWidth="1"/>
    <col min="11763" max="11765" width="9.140625" style="1"/>
    <col min="11766" max="11766" width="6.7109375" style="1" customWidth="1"/>
    <col min="11767" max="11768" width="9.140625" style="1"/>
    <col min="11769" max="11769" width="2.7109375" style="1" customWidth="1"/>
    <col min="11770" max="11770" width="9.140625" style="1"/>
    <col min="11771" max="11771" width="8.140625" style="1" customWidth="1"/>
    <col min="11772" max="11772" width="2.28515625" style="1" customWidth="1"/>
    <col min="11773" max="11773" width="9.140625" style="1"/>
    <col min="11774" max="11774" width="6.85546875" style="1" customWidth="1"/>
    <col min="11775" max="12009" width="9.140625" style="1"/>
    <col min="12010" max="12010" width="5.5703125" style="1" customWidth="1"/>
    <col min="12011" max="12012" width="7" style="1" customWidth="1"/>
    <col min="12013" max="12013" width="1.5703125" style="1" customWidth="1"/>
    <col min="12014" max="12014" width="7.42578125" style="1" customWidth="1"/>
    <col min="12015" max="12015" width="7.140625" style="1" customWidth="1"/>
    <col min="12016" max="12016" width="2.28515625" style="1" customWidth="1"/>
    <col min="12017" max="12017" width="7.42578125" style="1" customWidth="1"/>
    <col min="12018" max="12018" width="11.28515625" style="1" customWidth="1"/>
    <col min="12019" max="12021" width="9.140625" style="1"/>
    <col min="12022" max="12022" width="6.7109375" style="1" customWidth="1"/>
    <col min="12023" max="12024" width="9.140625" style="1"/>
    <col min="12025" max="12025" width="2.7109375" style="1" customWidth="1"/>
    <col min="12026" max="12026" width="9.140625" style="1"/>
    <col min="12027" max="12027" width="8.140625" style="1" customWidth="1"/>
    <col min="12028" max="12028" width="2.28515625" style="1" customWidth="1"/>
    <col min="12029" max="12029" width="9.140625" style="1"/>
    <col min="12030" max="12030" width="6.85546875" style="1" customWidth="1"/>
    <col min="12031" max="12265" width="9.140625" style="1"/>
    <col min="12266" max="12266" width="5.5703125" style="1" customWidth="1"/>
    <col min="12267" max="12268" width="7" style="1" customWidth="1"/>
    <col min="12269" max="12269" width="1.5703125" style="1" customWidth="1"/>
    <col min="12270" max="12270" width="7.42578125" style="1" customWidth="1"/>
    <col min="12271" max="12271" width="7.140625" style="1" customWidth="1"/>
    <col min="12272" max="12272" width="2.28515625" style="1" customWidth="1"/>
    <col min="12273" max="12273" width="7.42578125" style="1" customWidth="1"/>
    <col min="12274" max="12274" width="11.28515625" style="1" customWidth="1"/>
    <col min="12275" max="12277" width="9.140625" style="1"/>
    <col min="12278" max="12278" width="6.7109375" style="1" customWidth="1"/>
    <col min="12279" max="12280" width="9.140625" style="1"/>
    <col min="12281" max="12281" width="2.7109375" style="1" customWidth="1"/>
    <col min="12282" max="12282" width="9.140625" style="1"/>
    <col min="12283" max="12283" width="8.140625" style="1" customWidth="1"/>
    <col min="12284" max="12284" width="2.28515625" style="1" customWidth="1"/>
    <col min="12285" max="12285" width="9.140625" style="1"/>
    <col min="12286" max="12286" width="6.85546875" style="1" customWidth="1"/>
    <col min="12287" max="12521" width="9.140625" style="1"/>
    <col min="12522" max="12522" width="5.5703125" style="1" customWidth="1"/>
    <col min="12523" max="12524" width="7" style="1" customWidth="1"/>
    <col min="12525" max="12525" width="1.5703125" style="1" customWidth="1"/>
    <col min="12526" max="12526" width="7.42578125" style="1" customWidth="1"/>
    <col min="12527" max="12527" width="7.140625" style="1" customWidth="1"/>
    <col min="12528" max="12528" width="2.28515625" style="1" customWidth="1"/>
    <col min="12529" max="12529" width="7.42578125" style="1" customWidth="1"/>
    <col min="12530" max="12530" width="11.28515625" style="1" customWidth="1"/>
    <col min="12531" max="12533" width="9.140625" style="1"/>
    <col min="12534" max="12534" width="6.7109375" style="1" customWidth="1"/>
    <col min="12535" max="12536" width="9.140625" style="1"/>
    <col min="12537" max="12537" width="2.7109375" style="1" customWidth="1"/>
    <col min="12538" max="12538" width="9.140625" style="1"/>
    <col min="12539" max="12539" width="8.140625" style="1" customWidth="1"/>
    <col min="12540" max="12540" width="2.28515625" style="1" customWidth="1"/>
    <col min="12541" max="12541" width="9.140625" style="1"/>
    <col min="12542" max="12542" width="6.85546875" style="1" customWidth="1"/>
    <col min="12543" max="12777" width="9.140625" style="1"/>
    <col min="12778" max="12778" width="5.5703125" style="1" customWidth="1"/>
    <col min="12779" max="12780" width="7" style="1" customWidth="1"/>
    <col min="12781" max="12781" width="1.5703125" style="1" customWidth="1"/>
    <col min="12782" max="12782" width="7.42578125" style="1" customWidth="1"/>
    <col min="12783" max="12783" width="7.140625" style="1" customWidth="1"/>
    <col min="12784" max="12784" width="2.28515625" style="1" customWidth="1"/>
    <col min="12785" max="12785" width="7.42578125" style="1" customWidth="1"/>
    <col min="12786" max="12786" width="11.28515625" style="1" customWidth="1"/>
    <col min="12787" max="12789" width="9.140625" style="1"/>
    <col min="12790" max="12790" width="6.7109375" style="1" customWidth="1"/>
    <col min="12791" max="12792" width="9.140625" style="1"/>
    <col min="12793" max="12793" width="2.7109375" style="1" customWidth="1"/>
    <col min="12794" max="12794" width="9.140625" style="1"/>
    <col min="12795" max="12795" width="8.140625" style="1" customWidth="1"/>
    <col min="12796" max="12796" width="2.28515625" style="1" customWidth="1"/>
    <col min="12797" max="12797" width="9.140625" style="1"/>
    <col min="12798" max="12798" width="6.85546875" style="1" customWidth="1"/>
    <col min="12799" max="13033" width="9.140625" style="1"/>
    <col min="13034" max="13034" width="5.5703125" style="1" customWidth="1"/>
    <col min="13035" max="13036" width="7" style="1" customWidth="1"/>
    <col min="13037" max="13037" width="1.5703125" style="1" customWidth="1"/>
    <col min="13038" max="13038" width="7.42578125" style="1" customWidth="1"/>
    <col min="13039" max="13039" width="7.140625" style="1" customWidth="1"/>
    <col min="13040" max="13040" width="2.28515625" style="1" customWidth="1"/>
    <col min="13041" max="13041" width="7.42578125" style="1" customWidth="1"/>
    <col min="13042" max="13042" width="11.28515625" style="1" customWidth="1"/>
    <col min="13043" max="13045" width="9.140625" style="1"/>
    <col min="13046" max="13046" width="6.7109375" style="1" customWidth="1"/>
    <col min="13047" max="13048" width="9.140625" style="1"/>
    <col min="13049" max="13049" width="2.7109375" style="1" customWidth="1"/>
    <col min="13050" max="13050" width="9.140625" style="1"/>
    <col min="13051" max="13051" width="8.140625" style="1" customWidth="1"/>
    <col min="13052" max="13052" width="2.28515625" style="1" customWidth="1"/>
    <col min="13053" max="13053" width="9.140625" style="1"/>
    <col min="13054" max="13054" width="6.85546875" style="1" customWidth="1"/>
    <col min="13055" max="13289" width="9.140625" style="1"/>
    <col min="13290" max="13290" width="5.5703125" style="1" customWidth="1"/>
    <col min="13291" max="13292" width="7" style="1" customWidth="1"/>
    <col min="13293" max="13293" width="1.5703125" style="1" customWidth="1"/>
    <col min="13294" max="13294" width="7.42578125" style="1" customWidth="1"/>
    <col min="13295" max="13295" width="7.140625" style="1" customWidth="1"/>
    <col min="13296" max="13296" width="2.28515625" style="1" customWidth="1"/>
    <col min="13297" max="13297" width="7.42578125" style="1" customWidth="1"/>
    <col min="13298" max="13298" width="11.28515625" style="1" customWidth="1"/>
    <col min="13299" max="13301" width="9.140625" style="1"/>
    <col min="13302" max="13302" width="6.7109375" style="1" customWidth="1"/>
    <col min="13303" max="13304" width="9.140625" style="1"/>
    <col min="13305" max="13305" width="2.7109375" style="1" customWidth="1"/>
    <col min="13306" max="13306" width="9.140625" style="1"/>
    <col min="13307" max="13307" width="8.140625" style="1" customWidth="1"/>
    <col min="13308" max="13308" width="2.28515625" style="1" customWidth="1"/>
    <col min="13309" max="13309" width="9.140625" style="1"/>
    <col min="13310" max="13310" width="6.85546875" style="1" customWidth="1"/>
    <col min="13311" max="13545" width="9.140625" style="1"/>
    <col min="13546" max="13546" width="5.5703125" style="1" customWidth="1"/>
    <col min="13547" max="13548" width="7" style="1" customWidth="1"/>
    <col min="13549" max="13549" width="1.5703125" style="1" customWidth="1"/>
    <col min="13550" max="13550" width="7.42578125" style="1" customWidth="1"/>
    <col min="13551" max="13551" width="7.140625" style="1" customWidth="1"/>
    <col min="13552" max="13552" width="2.28515625" style="1" customWidth="1"/>
    <col min="13553" max="13553" width="7.42578125" style="1" customWidth="1"/>
    <col min="13554" max="13554" width="11.28515625" style="1" customWidth="1"/>
    <col min="13555" max="13557" width="9.140625" style="1"/>
    <col min="13558" max="13558" width="6.7109375" style="1" customWidth="1"/>
    <col min="13559" max="13560" width="9.140625" style="1"/>
    <col min="13561" max="13561" width="2.7109375" style="1" customWidth="1"/>
    <col min="13562" max="13562" width="9.140625" style="1"/>
    <col min="13563" max="13563" width="8.140625" style="1" customWidth="1"/>
    <col min="13564" max="13564" width="2.28515625" style="1" customWidth="1"/>
    <col min="13565" max="13565" width="9.140625" style="1"/>
    <col min="13566" max="13566" width="6.85546875" style="1" customWidth="1"/>
    <col min="13567" max="13801" width="9.140625" style="1"/>
    <col min="13802" max="13802" width="5.5703125" style="1" customWidth="1"/>
    <col min="13803" max="13804" width="7" style="1" customWidth="1"/>
    <col min="13805" max="13805" width="1.5703125" style="1" customWidth="1"/>
    <col min="13806" max="13806" width="7.42578125" style="1" customWidth="1"/>
    <col min="13807" max="13807" width="7.140625" style="1" customWidth="1"/>
    <col min="13808" max="13808" width="2.28515625" style="1" customWidth="1"/>
    <col min="13809" max="13809" width="7.42578125" style="1" customWidth="1"/>
    <col min="13810" max="13810" width="11.28515625" style="1" customWidth="1"/>
    <col min="13811" max="13813" width="9.140625" style="1"/>
    <col min="13814" max="13814" width="6.7109375" style="1" customWidth="1"/>
    <col min="13815" max="13816" width="9.140625" style="1"/>
    <col min="13817" max="13817" width="2.7109375" style="1" customWidth="1"/>
    <col min="13818" max="13818" width="9.140625" style="1"/>
    <col min="13819" max="13819" width="8.140625" style="1" customWidth="1"/>
    <col min="13820" max="13820" width="2.28515625" style="1" customWidth="1"/>
    <col min="13821" max="13821" width="9.140625" style="1"/>
    <col min="13822" max="13822" width="6.85546875" style="1" customWidth="1"/>
    <col min="13823" max="14057" width="9.140625" style="1"/>
    <col min="14058" max="14058" width="5.5703125" style="1" customWidth="1"/>
    <col min="14059" max="14060" width="7" style="1" customWidth="1"/>
    <col min="14061" max="14061" width="1.5703125" style="1" customWidth="1"/>
    <col min="14062" max="14062" width="7.42578125" style="1" customWidth="1"/>
    <col min="14063" max="14063" width="7.140625" style="1" customWidth="1"/>
    <col min="14064" max="14064" width="2.28515625" style="1" customWidth="1"/>
    <col min="14065" max="14065" width="7.42578125" style="1" customWidth="1"/>
    <col min="14066" max="14066" width="11.28515625" style="1" customWidth="1"/>
    <col min="14067" max="14069" width="9.140625" style="1"/>
    <col min="14070" max="14070" width="6.7109375" style="1" customWidth="1"/>
    <col min="14071" max="14072" width="9.140625" style="1"/>
    <col min="14073" max="14073" width="2.7109375" style="1" customWidth="1"/>
    <col min="14074" max="14074" width="9.140625" style="1"/>
    <col min="14075" max="14075" width="8.140625" style="1" customWidth="1"/>
    <col min="14076" max="14076" width="2.28515625" style="1" customWidth="1"/>
    <col min="14077" max="14077" width="9.140625" style="1"/>
    <col min="14078" max="14078" width="6.85546875" style="1" customWidth="1"/>
    <col min="14079" max="14313" width="9.140625" style="1"/>
    <col min="14314" max="14314" width="5.5703125" style="1" customWidth="1"/>
    <col min="14315" max="14316" width="7" style="1" customWidth="1"/>
    <col min="14317" max="14317" width="1.5703125" style="1" customWidth="1"/>
    <col min="14318" max="14318" width="7.42578125" style="1" customWidth="1"/>
    <col min="14319" max="14319" width="7.140625" style="1" customWidth="1"/>
    <col min="14320" max="14320" width="2.28515625" style="1" customWidth="1"/>
    <col min="14321" max="14321" width="7.42578125" style="1" customWidth="1"/>
    <col min="14322" max="14322" width="11.28515625" style="1" customWidth="1"/>
    <col min="14323" max="14325" width="9.140625" style="1"/>
    <col min="14326" max="14326" width="6.7109375" style="1" customWidth="1"/>
    <col min="14327" max="14328" width="9.140625" style="1"/>
    <col min="14329" max="14329" width="2.7109375" style="1" customWidth="1"/>
    <col min="14330" max="14330" width="9.140625" style="1"/>
    <col min="14331" max="14331" width="8.140625" style="1" customWidth="1"/>
    <col min="14332" max="14332" width="2.28515625" style="1" customWidth="1"/>
    <col min="14333" max="14333" width="9.140625" style="1"/>
    <col min="14334" max="14334" width="6.85546875" style="1" customWidth="1"/>
    <col min="14335" max="14569" width="9.140625" style="1"/>
    <col min="14570" max="14570" width="5.5703125" style="1" customWidth="1"/>
    <col min="14571" max="14572" width="7" style="1" customWidth="1"/>
    <col min="14573" max="14573" width="1.5703125" style="1" customWidth="1"/>
    <col min="14574" max="14574" width="7.42578125" style="1" customWidth="1"/>
    <col min="14575" max="14575" width="7.140625" style="1" customWidth="1"/>
    <col min="14576" max="14576" width="2.28515625" style="1" customWidth="1"/>
    <col min="14577" max="14577" width="7.42578125" style="1" customWidth="1"/>
    <col min="14578" max="14578" width="11.28515625" style="1" customWidth="1"/>
    <col min="14579" max="14581" width="9.140625" style="1"/>
    <col min="14582" max="14582" width="6.7109375" style="1" customWidth="1"/>
    <col min="14583" max="14584" width="9.140625" style="1"/>
    <col min="14585" max="14585" width="2.7109375" style="1" customWidth="1"/>
    <col min="14586" max="14586" width="9.140625" style="1"/>
    <col min="14587" max="14587" width="8.140625" style="1" customWidth="1"/>
    <col min="14588" max="14588" width="2.28515625" style="1" customWidth="1"/>
    <col min="14589" max="14589" width="9.140625" style="1"/>
    <col min="14590" max="14590" width="6.85546875" style="1" customWidth="1"/>
    <col min="14591" max="14825" width="9.140625" style="1"/>
    <col min="14826" max="14826" width="5.5703125" style="1" customWidth="1"/>
    <col min="14827" max="14828" width="7" style="1" customWidth="1"/>
    <col min="14829" max="14829" width="1.5703125" style="1" customWidth="1"/>
    <col min="14830" max="14830" width="7.42578125" style="1" customWidth="1"/>
    <col min="14831" max="14831" width="7.140625" style="1" customWidth="1"/>
    <col min="14832" max="14832" width="2.28515625" style="1" customWidth="1"/>
    <col min="14833" max="14833" width="7.42578125" style="1" customWidth="1"/>
    <col min="14834" max="14834" width="11.28515625" style="1" customWidth="1"/>
    <col min="14835" max="14837" width="9.140625" style="1"/>
    <col min="14838" max="14838" width="6.7109375" style="1" customWidth="1"/>
    <col min="14839" max="14840" width="9.140625" style="1"/>
    <col min="14841" max="14841" width="2.7109375" style="1" customWidth="1"/>
    <col min="14842" max="14842" width="9.140625" style="1"/>
    <col min="14843" max="14843" width="8.140625" style="1" customWidth="1"/>
    <col min="14844" max="14844" width="2.28515625" style="1" customWidth="1"/>
    <col min="14845" max="14845" width="9.140625" style="1"/>
    <col min="14846" max="14846" width="6.85546875" style="1" customWidth="1"/>
    <col min="14847" max="15081" width="9.140625" style="1"/>
    <col min="15082" max="15082" width="5.5703125" style="1" customWidth="1"/>
    <col min="15083" max="15084" width="7" style="1" customWidth="1"/>
    <col min="15085" max="15085" width="1.5703125" style="1" customWidth="1"/>
    <col min="15086" max="15086" width="7.42578125" style="1" customWidth="1"/>
    <col min="15087" max="15087" width="7.140625" style="1" customWidth="1"/>
    <col min="15088" max="15088" width="2.28515625" style="1" customWidth="1"/>
    <col min="15089" max="15089" width="7.42578125" style="1" customWidth="1"/>
    <col min="15090" max="15090" width="11.28515625" style="1" customWidth="1"/>
    <col min="15091" max="15093" width="9.140625" style="1"/>
    <col min="15094" max="15094" width="6.7109375" style="1" customWidth="1"/>
    <col min="15095" max="15096" width="9.140625" style="1"/>
    <col min="15097" max="15097" width="2.7109375" style="1" customWidth="1"/>
    <col min="15098" max="15098" width="9.140625" style="1"/>
    <col min="15099" max="15099" width="8.140625" style="1" customWidth="1"/>
    <col min="15100" max="15100" width="2.28515625" style="1" customWidth="1"/>
    <col min="15101" max="15101" width="9.140625" style="1"/>
    <col min="15102" max="15102" width="6.85546875" style="1" customWidth="1"/>
    <col min="15103" max="15337" width="9.140625" style="1"/>
    <col min="15338" max="15338" width="5.5703125" style="1" customWidth="1"/>
    <col min="15339" max="15340" width="7" style="1" customWidth="1"/>
    <col min="15341" max="15341" width="1.5703125" style="1" customWidth="1"/>
    <col min="15342" max="15342" width="7.42578125" style="1" customWidth="1"/>
    <col min="15343" max="15343" width="7.140625" style="1" customWidth="1"/>
    <col min="15344" max="15344" width="2.28515625" style="1" customWidth="1"/>
    <col min="15345" max="15345" width="7.42578125" style="1" customWidth="1"/>
    <col min="15346" max="15346" width="11.28515625" style="1" customWidth="1"/>
    <col min="15347" max="15349" width="9.140625" style="1"/>
    <col min="15350" max="15350" width="6.7109375" style="1" customWidth="1"/>
    <col min="15351" max="15352" width="9.140625" style="1"/>
    <col min="15353" max="15353" width="2.7109375" style="1" customWidth="1"/>
    <col min="15354" max="15354" width="9.140625" style="1"/>
    <col min="15355" max="15355" width="8.140625" style="1" customWidth="1"/>
    <col min="15356" max="15356" width="2.28515625" style="1" customWidth="1"/>
    <col min="15357" max="15357" width="9.140625" style="1"/>
    <col min="15358" max="15358" width="6.85546875" style="1" customWidth="1"/>
    <col min="15359" max="15593" width="9.140625" style="1"/>
    <col min="15594" max="15594" width="5.5703125" style="1" customWidth="1"/>
    <col min="15595" max="15596" width="7" style="1" customWidth="1"/>
    <col min="15597" max="15597" width="1.5703125" style="1" customWidth="1"/>
    <col min="15598" max="15598" width="7.42578125" style="1" customWidth="1"/>
    <col min="15599" max="15599" width="7.140625" style="1" customWidth="1"/>
    <col min="15600" max="15600" width="2.28515625" style="1" customWidth="1"/>
    <col min="15601" max="15601" width="7.42578125" style="1" customWidth="1"/>
    <col min="15602" max="15602" width="11.28515625" style="1" customWidth="1"/>
    <col min="15603" max="15605" width="9.140625" style="1"/>
    <col min="15606" max="15606" width="6.7109375" style="1" customWidth="1"/>
    <col min="15607" max="15608" width="9.140625" style="1"/>
    <col min="15609" max="15609" width="2.7109375" style="1" customWidth="1"/>
    <col min="15610" max="15610" width="9.140625" style="1"/>
    <col min="15611" max="15611" width="8.140625" style="1" customWidth="1"/>
    <col min="15612" max="15612" width="2.28515625" style="1" customWidth="1"/>
    <col min="15613" max="15613" width="9.140625" style="1"/>
    <col min="15614" max="15614" width="6.85546875" style="1" customWidth="1"/>
    <col min="15615" max="15849" width="9.140625" style="1"/>
    <col min="15850" max="15850" width="5.5703125" style="1" customWidth="1"/>
    <col min="15851" max="15852" width="7" style="1" customWidth="1"/>
    <col min="15853" max="15853" width="1.5703125" style="1" customWidth="1"/>
    <col min="15854" max="15854" width="7.42578125" style="1" customWidth="1"/>
    <col min="15855" max="15855" width="7.140625" style="1" customWidth="1"/>
    <col min="15856" max="15856" width="2.28515625" style="1" customWidth="1"/>
    <col min="15857" max="15857" width="7.42578125" style="1" customWidth="1"/>
    <col min="15858" max="15858" width="11.28515625" style="1" customWidth="1"/>
    <col min="15859" max="15861" width="9.140625" style="1"/>
    <col min="15862" max="15862" width="6.7109375" style="1" customWidth="1"/>
    <col min="15863" max="15864" width="9.140625" style="1"/>
    <col min="15865" max="15865" width="2.7109375" style="1" customWidth="1"/>
    <col min="15866" max="15866" width="9.140625" style="1"/>
    <col min="15867" max="15867" width="8.140625" style="1" customWidth="1"/>
    <col min="15868" max="15868" width="2.28515625" style="1" customWidth="1"/>
    <col min="15869" max="15869" width="9.140625" style="1"/>
    <col min="15870" max="15870" width="6.85546875" style="1" customWidth="1"/>
    <col min="15871" max="16105" width="9.140625" style="1"/>
    <col min="16106" max="16106" width="5.5703125" style="1" customWidth="1"/>
    <col min="16107" max="16108" width="7" style="1" customWidth="1"/>
    <col min="16109" max="16109" width="1.5703125" style="1" customWidth="1"/>
    <col min="16110" max="16110" width="7.42578125" style="1" customWidth="1"/>
    <col min="16111" max="16111" width="7.140625" style="1" customWidth="1"/>
    <col min="16112" max="16112" width="2.28515625" style="1" customWidth="1"/>
    <col min="16113" max="16113" width="7.42578125" style="1" customWidth="1"/>
    <col min="16114" max="16114" width="11.28515625" style="1" customWidth="1"/>
    <col min="16115" max="16117" width="9.140625" style="1"/>
    <col min="16118" max="16118" width="6.7109375" style="1" customWidth="1"/>
    <col min="16119" max="16120" width="9.140625" style="1"/>
    <col min="16121" max="16121" width="2.7109375" style="1" customWidth="1"/>
    <col min="16122" max="16122" width="9.140625" style="1"/>
    <col min="16123" max="16123" width="8.140625" style="1" customWidth="1"/>
    <col min="16124" max="16124" width="2.28515625" style="1" customWidth="1"/>
    <col min="16125" max="16125" width="9.140625" style="1"/>
    <col min="16126" max="16126" width="6.85546875" style="1" customWidth="1"/>
    <col min="16127" max="16384" width="9.140625" style="1"/>
  </cols>
  <sheetData>
    <row r="1" spans="1:33" ht="12" customHeight="1" x14ac:dyDescent="0.25">
      <c r="A1" s="26" t="s">
        <v>54</v>
      </c>
    </row>
    <row r="2" spans="1:33" s="3" customFormat="1" ht="27" customHeight="1" thickBot="1" x14ac:dyDescent="0.25">
      <c r="A2" s="2" t="s">
        <v>133</v>
      </c>
    </row>
    <row r="3" spans="1:33" ht="12" customHeight="1" x14ac:dyDescent="0.2">
      <c r="A3" s="4" t="s">
        <v>68</v>
      </c>
      <c r="B3" s="124" t="s">
        <v>69</v>
      </c>
      <c r="C3" s="124"/>
      <c r="D3" s="124"/>
      <c r="E3" s="124"/>
      <c r="F3" s="124"/>
      <c r="G3" s="124"/>
      <c r="H3" s="124"/>
      <c r="I3" s="124"/>
      <c r="J3" s="124"/>
      <c r="K3" s="73"/>
      <c r="L3" s="73"/>
      <c r="M3" s="73"/>
      <c r="N3" s="73"/>
      <c r="O3" s="5"/>
      <c r="P3" s="124" t="s">
        <v>70</v>
      </c>
      <c r="Q3" s="124"/>
      <c r="R3" s="124"/>
      <c r="S3" s="124"/>
      <c r="T3" s="124"/>
      <c r="U3" s="124"/>
      <c r="V3" s="124"/>
      <c r="W3" s="124"/>
      <c r="X3" s="124"/>
      <c r="Y3" s="73"/>
      <c r="Z3" s="73"/>
      <c r="AA3" s="73"/>
      <c r="AB3" s="73"/>
      <c r="AC3" s="5"/>
      <c r="AD3" s="125" t="s">
        <v>132</v>
      </c>
      <c r="AE3" s="125"/>
      <c r="AF3" s="102"/>
      <c r="AG3" s="102"/>
    </row>
    <row r="4" spans="1:33" ht="12" customHeight="1" x14ac:dyDescent="0.25">
      <c r="A4" s="6"/>
      <c r="B4" s="7">
        <v>2010</v>
      </c>
      <c r="C4" s="7">
        <v>2011</v>
      </c>
      <c r="D4" s="7">
        <v>2012</v>
      </c>
      <c r="E4" s="7">
        <v>2013</v>
      </c>
      <c r="F4" s="7">
        <v>2014</v>
      </c>
      <c r="G4" s="7">
        <v>2015</v>
      </c>
      <c r="H4" s="7">
        <v>2016</v>
      </c>
      <c r="I4" s="7">
        <v>2017</v>
      </c>
      <c r="J4" s="7">
        <v>2018</v>
      </c>
      <c r="K4" s="74">
        <v>2019</v>
      </c>
      <c r="L4" s="74">
        <v>2020</v>
      </c>
      <c r="M4" s="74">
        <v>2021</v>
      </c>
      <c r="N4" s="74">
        <v>2022</v>
      </c>
      <c r="O4" s="64"/>
      <c r="P4" s="7">
        <v>2010</v>
      </c>
      <c r="Q4" s="7">
        <v>2011</v>
      </c>
      <c r="R4" s="7">
        <v>2012</v>
      </c>
      <c r="S4" s="7">
        <v>2013</v>
      </c>
      <c r="T4" s="7">
        <v>2014</v>
      </c>
      <c r="U4" s="7">
        <v>2015</v>
      </c>
      <c r="V4" s="7">
        <v>2016</v>
      </c>
      <c r="W4" s="7">
        <v>2017</v>
      </c>
      <c r="X4" s="7">
        <v>2018</v>
      </c>
      <c r="Y4" s="74">
        <v>2019</v>
      </c>
      <c r="Z4" s="74">
        <v>2020</v>
      </c>
      <c r="AA4" s="74">
        <v>2021</v>
      </c>
      <c r="AB4" s="74">
        <v>2022</v>
      </c>
      <c r="AC4" s="7"/>
      <c r="AD4" s="7" t="s">
        <v>69</v>
      </c>
      <c r="AE4" s="7" t="s">
        <v>70</v>
      </c>
    </row>
    <row r="5" spans="1:33" ht="17.25" customHeight="1" x14ac:dyDescent="0.25">
      <c r="A5" s="22" t="s">
        <v>3</v>
      </c>
    </row>
    <row r="6" spans="1:33" ht="12" customHeight="1" x14ac:dyDescent="0.2">
      <c r="A6" s="9" t="s">
        <v>27</v>
      </c>
      <c r="B6" s="23">
        <f t="shared" ref="B6:N6" si="0">SUM(B7:B12)</f>
        <v>27734</v>
      </c>
      <c r="C6" s="23">
        <f t="shared" si="0"/>
        <v>28007</v>
      </c>
      <c r="D6" s="23">
        <f t="shared" si="0"/>
        <v>28355</v>
      </c>
      <c r="E6" s="23">
        <f t="shared" si="0"/>
        <v>28502</v>
      </c>
      <c r="F6" s="23">
        <f t="shared" si="0"/>
        <v>28666</v>
      </c>
      <c r="G6" s="23">
        <f t="shared" si="0"/>
        <v>28916</v>
      </c>
      <c r="H6" s="23">
        <f t="shared" si="0"/>
        <v>28983</v>
      </c>
      <c r="I6" s="23">
        <f t="shared" si="0"/>
        <v>29214</v>
      </c>
      <c r="J6" s="23">
        <f t="shared" si="0"/>
        <v>29489</v>
      </c>
      <c r="K6" s="23">
        <f t="shared" si="0"/>
        <v>29789</v>
      </c>
      <c r="L6" s="23">
        <f t="shared" si="0"/>
        <v>29884</v>
      </c>
      <c r="M6" s="23">
        <f t="shared" si="0"/>
        <v>30129</v>
      </c>
      <c r="N6" s="23">
        <f t="shared" si="0"/>
        <v>30344</v>
      </c>
      <c r="O6" s="23"/>
      <c r="P6" s="24">
        <f t="shared" ref="P6:AB6" si="1">SUM(P7:P12)</f>
        <v>100</v>
      </c>
      <c r="Q6" s="24">
        <f t="shared" si="1"/>
        <v>100</v>
      </c>
      <c r="R6" s="24">
        <f t="shared" si="1"/>
        <v>99.999999999999986</v>
      </c>
      <c r="S6" s="24">
        <f t="shared" si="1"/>
        <v>99.999999999999986</v>
      </c>
      <c r="T6" s="24">
        <f t="shared" si="1"/>
        <v>100</v>
      </c>
      <c r="U6" s="24">
        <f t="shared" si="1"/>
        <v>100.00000000000001</v>
      </c>
      <c r="V6" s="24">
        <f t="shared" si="1"/>
        <v>100</v>
      </c>
      <c r="W6" s="24">
        <f t="shared" si="1"/>
        <v>100</v>
      </c>
      <c r="X6" s="24">
        <f t="shared" si="1"/>
        <v>100</v>
      </c>
      <c r="Y6" s="24">
        <f t="shared" si="1"/>
        <v>100</v>
      </c>
      <c r="Z6" s="24">
        <f t="shared" si="1"/>
        <v>100</v>
      </c>
      <c r="AA6" s="24">
        <f t="shared" si="1"/>
        <v>100</v>
      </c>
      <c r="AB6" s="24">
        <f t="shared" si="1"/>
        <v>100</v>
      </c>
      <c r="AD6" s="23">
        <f>IF(N6-B6=0,"-",N6-B6)</f>
        <v>2610</v>
      </c>
      <c r="AE6" s="24">
        <f>IF(AD6="-","-",(AD6/B6*100))</f>
        <v>9.4108314703973459</v>
      </c>
    </row>
    <row r="7" spans="1:33" ht="12" customHeight="1" x14ac:dyDescent="0.25">
      <c r="A7" s="14" t="s">
        <v>6</v>
      </c>
      <c r="B7" s="12">
        <v>2955</v>
      </c>
      <c r="C7" s="12">
        <v>2978</v>
      </c>
      <c r="D7" s="12">
        <v>3040</v>
      </c>
      <c r="E7" s="12">
        <v>3083</v>
      </c>
      <c r="F7" s="12">
        <v>3113</v>
      </c>
      <c r="G7" s="12">
        <v>3136</v>
      </c>
      <c r="H7" s="12">
        <v>3129</v>
      </c>
      <c r="I7" s="12">
        <v>3165</v>
      </c>
      <c r="J7" s="12">
        <v>3183</v>
      </c>
      <c r="K7" s="12">
        <v>3250</v>
      </c>
      <c r="L7" s="12">
        <v>3240</v>
      </c>
      <c r="M7" s="12">
        <f>1492+1736</f>
        <v>3228</v>
      </c>
      <c r="N7" s="12">
        <v>3218</v>
      </c>
      <c r="P7" s="13">
        <f t="shared" ref="P7:AB15" si="2">B7/B$6*100</f>
        <v>10.654791952116534</v>
      </c>
      <c r="Q7" s="13">
        <f t="shared" si="2"/>
        <v>10.633056021708859</v>
      </c>
      <c r="R7" s="13">
        <f t="shared" si="2"/>
        <v>10.721213189913595</v>
      </c>
      <c r="S7" s="13">
        <f t="shared" si="2"/>
        <v>10.816784787032489</v>
      </c>
      <c r="T7" s="13">
        <f t="shared" si="2"/>
        <v>10.859554873369149</v>
      </c>
      <c r="U7" s="13">
        <f t="shared" si="2"/>
        <v>10.845206805920597</v>
      </c>
      <c r="V7" s="13">
        <f t="shared" si="2"/>
        <v>10.79598385260325</v>
      </c>
      <c r="W7" s="13">
        <f t="shared" si="2"/>
        <v>10.833846785787635</v>
      </c>
      <c r="X7" s="13">
        <f t="shared" si="2"/>
        <v>10.793855335887958</v>
      </c>
      <c r="Y7" s="13">
        <f t="shared" si="2"/>
        <v>10.91006747457115</v>
      </c>
      <c r="Z7" s="13">
        <f t="shared" si="2"/>
        <v>10.841922098781957</v>
      </c>
      <c r="AA7" s="13">
        <f t="shared" si="2"/>
        <v>10.713930100567559</v>
      </c>
      <c r="AB7" s="13">
        <f t="shared" si="2"/>
        <v>10.60506195623517</v>
      </c>
      <c r="AD7" s="23">
        <f t="shared" ref="AD7:AD15" si="3">IF(N7-B7=0,"-",N7-B7)</f>
        <v>263</v>
      </c>
      <c r="AE7" s="13">
        <f>IF(AD7="-","-",(AD7/B7*100))</f>
        <v>8.9001692047377325</v>
      </c>
    </row>
    <row r="8" spans="1:33" ht="12" customHeight="1" x14ac:dyDescent="0.25">
      <c r="A8" s="16" t="s">
        <v>7</v>
      </c>
      <c r="B8" s="12">
        <v>3406</v>
      </c>
      <c r="C8" s="12">
        <v>3336</v>
      </c>
      <c r="D8" s="12">
        <v>3318</v>
      </c>
      <c r="E8" s="12">
        <v>3258</v>
      </c>
      <c r="F8" s="12">
        <v>3232</v>
      </c>
      <c r="G8" s="12">
        <v>3249</v>
      </c>
      <c r="H8" s="12">
        <v>3160</v>
      </c>
      <c r="I8" s="12">
        <v>3196</v>
      </c>
      <c r="J8" s="12">
        <v>3228</v>
      </c>
      <c r="K8" s="12">
        <v>3256</v>
      </c>
      <c r="L8" s="12">
        <v>3263</v>
      </c>
      <c r="M8" s="12">
        <f>1746+1543</f>
        <v>3289</v>
      </c>
      <c r="N8" s="12">
        <v>3368</v>
      </c>
      <c r="P8" s="13">
        <f t="shared" si="2"/>
        <v>12.280954784740752</v>
      </c>
      <c r="Q8" s="13">
        <f t="shared" si="2"/>
        <v>11.911307887313887</v>
      </c>
      <c r="R8" s="13">
        <f t="shared" si="2"/>
        <v>11.701639922412273</v>
      </c>
      <c r="S8" s="13">
        <f t="shared" si="2"/>
        <v>11.430776787593853</v>
      </c>
      <c r="T8" s="13">
        <f t="shared" si="2"/>
        <v>11.274680806530386</v>
      </c>
      <c r="U8" s="13">
        <f t="shared" si="2"/>
        <v>11.235993913404343</v>
      </c>
      <c r="V8" s="13">
        <f t="shared" si="2"/>
        <v>10.902943104578545</v>
      </c>
      <c r="W8" s="13">
        <f t="shared" si="2"/>
        <v>10.9399602930102</v>
      </c>
      <c r="X8" s="13">
        <f t="shared" si="2"/>
        <v>10.946454610193632</v>
      </c>
      <c r="Y8" s="13">
        <f t="shared" si="2"/>
        <v>10.930209137601128</v>
      </c>
      <c r="Z8" s="13">
        <f t="shared" si="2"/>
        <v>10.918886360594298</v>
      </c>
      <c r="AA8" s="13">
        <f t="shared" si="2"/>
        <v>10.916392844103688</v>
      </c>
      <c r="AB8" s="13">
        <f t="shared" si="2"/>
        <v>11.099393619825996</v>
      </c>
      <c r="AD8" s="23">
        <f t="shared" si="3"/>
        <v>-38</v>
      </c>
      <c r="AE8" s="13">
        <f t="shared" ref="AE8:AE15" si="4">IF(AD8="-","-",(AD8/B8*100))</f>
        <v>-1.1156782149148563</v>
      </c>
    </row>
    <row r="9" spans="1:33" ht="12" customHeight="1" x14ac:dyDescent="0.25">
      <c r="A9" s="17" t="s">
        <v>8</v>
      </c>
      <c r="B9" s="12">
        <v>2930</v>
      </c>
      <c r="C9" s="12">
        <v>2970</v>
      </c>
      <c r="D9" s="12">
        <v>3068</v>
      </c>
      <c r="E9" s="12">
        <v>3103</v>
      </c>
      <c r="F9" s="12">
        <v>3103</v>
      </c>
      <c r="G9" s="12">
        <v>3141</v>
      </c>
      <c r="H9" s="12">
        <v>3185</v>
      </c>
      <c r="I9" s="12">
        <v>3166</v>
      </c>
      <c r="J9" s="12">
        <v>3146</v>
      </c>
      <c r="K9" s="12">
        <v>3067</v>
      </c>
      <c r="L9" s="12">
        <v>2985</v>
      </c>
      <c r="M9" s="12">
        <f>1638+1264</f>
        <v>2902</v>
      </c>
      <c r="N9" s="12">
        <v>2756</v>
      </c>
      <c r="P9" s="13">
        <f t="shared" si="2"/>
        <v>10.56464988822384</v>
      </c>
      <c r="Q9" s="13">
        <f t="shared" si="2"/>
        <v>10.604491734209304</v>
      </c>
      <c r="R9" s="13">
        <f t="shared" si="2"/>
        <v>10.819961206136485</v>
      </c>
      <c r="S9" s="13">
        <f t="shared" si="2"/>
        <v>10.886955301382359</v>
      </c>
      <c r="T9" s="13">
        <f t="shared" si="2"/>
        <v>10.824670341170725</v>
      </c>
      <c r="U9" s="13">
        <f t="shared" si="2"/>
        <v>10.862498270853507</v>
      </c>
      <c r="V9" s="13">
        <f t="shared" si="2"/>
        <v>10.989200565848947</v>
      </c>
      <c r="W9" s="13">
        <f t="shared" si="2"/>
        <v>10.837269802149654</v>
      </c>
      <c r="X9" s="13">
        <f t="shared" si="2"/>
        <v>10.668384821458849</v>
      </c>
      <c r="Y9" s="13">
        <f t="shared" si="2"/>
        <v>10.295746752156838</v>
      </c>
      <c r="Z9" s="13">
        <f t="shared" si="2"/>
        <v>9.9886226743407835</v>
      </c>
      <c r="AA9" s="13">
        <f t="shared" si="2"/>
        <v>9.6319160941285809</v>
      </c>
      <c r="AB9" s="13">
        <f t="shared" si="2"/>
        <v>9.0825204323754285</v>
      </c>
      <c r="AD9" s="23">
        <f t="shared" si="3"/>
        <v>-174</v>
      </c>
      <c r="AE9" s="13">
        <f t="shared" si="4"/>
        <v>-5.9385665529010234</v>
      </c>
    </row>
    <row r="10" spans="1:33" ht="12" customHeight="1" x14ac:dyDescent="0.25">
      <c r="A10" s="14" t="s">
        <v>0</v>
      </c>
      <c r="B10" s="12">
        <v>7432</v>
      </c>
      <c r="C10" s="12">
        <v>7482</v>
      </c>
      <c r="D10" s="12">
        <v>7528</v>
      </c>
      <c r="E10" s="12">
        <v>7552</v>
      </c>
      <c r="F10" s="12">
        <v>7577</v>
      </c>
      <c r="G10" s="12">
        <v>7545</v>
      </c>
      <c r="H10" s="12">
        <v>7466</v>
      </c>
      <c r="I10" s="12">
        <v>7470</v>
      </c>
      <c r="J10" s="12">
        <v>7430</v>
      </c>
      <c r="K10" s="12">
        <v>7497</v>
      </c>
      <c r="L10" s="12">
        <v>7559</v>
      </c>
      <c r="M10" s="12">
        <f>1913+1935+1891+1962</f>
        <v>7701</v>
      </c>
      <c r="N10" s="12">
        <v>7766</v>
      </c>
      <c r="P10" s="13">
        <f t="shared" si="2"/>
        <v>26.797432754020335</v>
      </c>
      <c r="Q10" s="13">
        <f t="shared" si="2"/>
        <v>26.714749883957584</v>
      </c>
      <c r="R10" s="13">
        <f t="shared" si="2"/>
        <v>26.54910950449656</v>
      </c>
      <c r="S10" s="13">
        <f t="shared" si="2"/>
        <v>26.496386218510981</v>
      </c>
      <c r="T10" s="13">
        <f t="shared" si="2"/>
        <v>26.432010046745276</v>
      </c>
      <c r="U10" s="13">
        <f t="shared" si="2"/>
        <v>26.092820583759856</v>
      </c>
      <c r="V10" s="13">
        <f t="shared" si="2"/>
        <v>25.759928233792223</v>
      </c>
      <c r="W10" s="13">
        <f t="shared" si="2"/>
        <v>25.56993222427603</v>
      </c>
      <c r="X10" s="13">
        <f t="shared" si="2"/>
        <v>25.195835735358944</v>
      </c>
      <c r="Y10" s="13">
        <f t="shared" si="2"/>
        <v>25.167007955956898</v>
      </c>
      <c r="Z10" s="13">
        <f t="shared" si="2"/>
        <v>25.294471958238525</v>
      </c>
      <c r="AA10" s="13">
        <f t="shared" si="2"/>
        <v>25.560091606093799</v>
      </c>
      <c r="AB10" s="13">
        <f t="shared" si="2"/>
        <v>25.593197996308991</v>
      </c>
      <c r="AD10" s="23">
        <f t="shared" si="3"/>
        <v>334</v>
      </c>
      <c r="AE10" s="13">
        <f t="shared" si="4"/>
        <v>4.4940796555435956</v>
      </c>
    </row>
    <row r="11" spans="1:33" ht="12" customHeight="1" x14ac:dyDescent="0.25">
      <c r="A11" s="14" t="s">
        <v>1</v>
      </c>
      <c r="B11" s="12">
        <v>6078</v>
      </c>
      <c r="C11" s="12">
        <v>6096</v>
      </c>
      <c r="D11" s="12">
        <v>6043</v>
      </c>
      <c r="E11" s="12">
        <v>5979</v>
      </c>
      <c r="F11" s="12">
        <v>5936</v>
      </c>
      <c r="G11" s="12">
        <v>5946</v>
      </c>
      <c r="H11" s="12">
        <v>6020</v>
      </c>
      <c r="I11" s="12">
        <v>6048</v>
      </c>
      <c r="J11" s="12">
        <v>6101</v>
      </c>
      <c r="K11" s="12">
        <v>6099</v>
      </c>
      <c r="L11" s="12">
        <v>6051</v>
      </c>
      <c r="M11" s="12">
        <f>2097+2061+1920</f>
        <v>6078</v>
      </c>
      <c r="N11" s="12">
        <v>6136</v>
      </c>
      <c r="P11" s="13">
        <f t="shared" si="2"/>
        <v>21.915338573591981</v>
      </c>
      <c r="Q11" s="13">
        <f t="shared" si="2"/>
        <v>21.765987074659908</v>
      </c>
      <c r="R11" s="13">
        <f t="shared" si="2"/>
        <v>21.311937929818374</v>
      </c>
      <c r="S11" s="13">
        <f t="shared" si="2"/>
        <v>20.977475264893691</v>
      </c>
      <c r="T11" s="13">
        <f t="shared" si="2"/>
        <v>20.707458312984024</v>
      </c>
      <c r="U11" s="13">
        <f t="shared" si="2"/>
        <v>20.563010098215521</v>
      </c>
      <c r="V11" s="13">
        <f t="shared" si="2"/>
        <v>20.770796673912294</v>
      </c>
      <c r="W11" s="13">
        <f t="shared" si="2"/>
        <v>20.702402957486139</v>
      </c>
      <c r="X11" s="13">
        <f t="shared" si="2"/>
        <v>20.68907050086473</v>
      </c>
      <c r="Y11" s="13">
        <f t="shared" si="2"/>
        <v>20.474000469972136</v>
      </c>
      <c r="Z11" s="13">
        <f t="shared" si="2"/>
        <v>20.24829340115112</v>
      </c>
      <c r="AA11" s="13">
        <f t="shared" si="2"/>
        <v>20.173255003485014</v>
      </c>
      <c r="AB11" s="13">
        <f t="shared" si="2"/>
        <v>20.221460585288689</v>
      </c>
      <c r="AD11" s="126">
        <f>IF(N11-B11=0,"-",N11-B11)</f>
        <v>58</v>
      </c>
      <c r="AE11" s="127">
        <f t="shared" si="4"/>
        <v>0.95426127015465612</v>
      </c>
    </row>
    <row r="12" spans="1:33" ht="12" customHeight="1" x14ac:dyDescent="0.25">
      <c r="A12" s="14" t="s">
        <v>2</v>
      </c>
      <c r="B12" s="12">
        <v>4933</v>
      </c>
      <c r="C12" s="12">
        <v>5145</v>
      </c>
      <c r="D12" s="12">
        <v>5358</v>
      </c>
      <c r="E12" s="12">
        <v>5527</v>
      </c>
      <c r="F12" s="12">
        <v>5705</v>
      </c>
      <c r="G12" s="12">
        <v>5899</v>
      </c>
      <c r="H12" s="12">
        <v>6023</v>
      </c>
      <c r="I12" s="12">
        <v>6169</v>
      </c>
      <c r="J12" s="12">
        <v>6401</v>
      </c>
      <c r="K12" s="12">
        <v>6620</v>
      </c>
      <c r="L12" s="12">
        <v>6786</v>
      </c>
      <c r="M12" s="12">
        <f>1976+4955</f>
        <v>6931</v>
      </c>
      <c r="N12" s="12">
        <v>7100</v>
      </c>
      <c r="O12" s="65" t="s">
        <v>3</v>
      </c>
      <c r="P12" s="13">
        <f t="shared" si="2"/>
        <v>17.786832047306554</v>
      </c>
      <c r="Q12" s="13">
        <f t="shared" si="2"/>
        <v>18.370407398150462</v>
      </c>
      <c r="R12" s="13">
        <f t="shared" si="2"/>
        <v>18.896138247222712</v>
      </c>
      <c r="S12" s="13">
        <f t="shared" si="2"/>
        <v>19.391621640586624</v>
      </c>
      <c r="T12" s="13">
        <f t="shared" si="2"/>
        <v>19.901625619200448</v>
      </c>
      <c r="U12" s="13">
        <f t="shared" si="2"/>
        <v>20.400470327846175</v>
      </c>
      <c r="V12" s="13">
        <f t="shared" si="2"/>
        <v>20.781147569264739</v>
      </c>
      <c r="W12" s="13">
        <f t="shared" si="2"/>
        <v>21.11658793729034</v>
      </c>
      <c r="X12" s="13">
        <f t="shared" si="2"/>
        <v>21.706398996235883</v>
      </c>
      <c r="Y12" s="13">
        <f t="shared" si="2"/>
        <v>22.22296820974185</v>
      </c>
      <c r="Z12" s="13">
        <f t="shared" si="2"/>
        <v>22.70780350689332</v>
      </c>
      <c r="AA12" s="13">
        <f t="shared" si="2"/>
        <v>23.00441435162136</v>
      </c>
      <c r="AB12" s="13">
        <f t="shared" si="2"/>
        <v>23.398365409965727</v>
      </c>
      <c r="AD12" s="23">
        <f t="shared" si="3"/>
        <v>2167</v>
      </c>
      <c r="AE12" s="13">
        <f t="shared" si="4"/>
        <v>43.928643827285626</v>
      </c>
    </row>
    <row r="13" spans="1:33" ht="17.25" customHeight="1" x14ac:dyDescent="0.25">
      <c r="A13" s="14" t="s">
        <v>9</v>
      </c>
      <c r="B13" s="12">
        <f t="shared" ref="B13:J13" si="5">SUM(B7:B8)</f>
        <v>6361</v>
      </c>
      <c r="C13" s="12">
        <f t="shared" si="5"/>
        <v>6314</v>
      </c>
      <c r="D13" s="12">
        <f t="shared" si="5"/>
        <v>6358</v>
      </c>
      <c r="E13" s="12">
        <f t="shared" si="5"/>
        <v>6341</v>
      </c>
      <c r="F13" s="12">
        <f t="shared" si="5"/>
        <v>6345</v>
      </c>
      <c r="G13" s="12">
        <f t="shared" si="5"/>
        <v>6385</v>
      </c>
      <c r="H13" s="12">
        <f t="shared" si="5"/>
        <v>6289</v>
      </c>
      <c r="I13" s="12">
        <f t="shared" si="5"/>
        <v>6361</v>
      </c>
      <c r="J13" s="12">
        <f t="shared" si="5"/>
        <v>6411</v>
      </c>
      <c r="K13" s="12">
        <f t="shared" ref="K13" si="6">SUM(K7:K8)</f>
        <v>6506</v>
      </c>
      <c r="L13" s="12">
        <f>SUM(L7:L8)</f>
        <v>6503</v>
      </c>
      <c r="M13" s="12">
        <f>SUM(M7:M8)</f>
        <v>6517</v>
      </c>
      <c r="N13" s="12">
        <f>SUM(N7:N8)</f>
        <v>6586</v>
      </c>
      <c r="P13" s="13">
        <f t="shared" si="2"/>
        <v>22.935746736857286</v>
      </c>
      <c r="Q13" s="13">
        <f t="shared" si="2"/>
        <v>22.544363909022742</v>
      </c>
      <c r="R13" s="13">
        <f t="shared" si="2"/>
        <v>22.422853112325868</v>
      </c>
      <c r="S13" s="13">
        <f t="shared" si="2"/>
        <v>22.247561574626342</v>
      </c>
      <c r="T13" s="13">
        <f t="shared" si="2"/>
        <v>22.134235679899533</v>
      </c>
      <c r="U13" s="13">
        <f t="shared" si="2"/>
        <v>22.081200719324944</v>
      </c>
      <c r="V13" s="13">
        <f t="shared" si="2"/>
        <v>21.698926957181797</v>
      </c>
      <c r="W13" s="13">
        <f t="shared" si="2"/>
        <v>21.773807078797837</v>
      </c>
      <c r="X13" s="13">
        <f t="shared" si="2"/>
        <v>21.740309946081592</v>
      </c>
      <c r="Y13" s="13">
        <f t="shared" si="2"/>
        <v>21.840276612172278</v>
      </c>
      <c r="Z13" s="13">
        <f t="shared" si="2"/>
        <v>21.760808459376253</v>
      </c>
      <c r="AA13" s="13">
        <f t="shared" si="2"/>
        <v>21.630322944671246</v>
      </c>
      <c r="AB13" s="13">
        <f t="shared" si="2"/>
        <v>21.704455576061164</v>
      </c>
      <c r="AD13" s="23">
        <f t="shared" si="3"/>
        <v>225</v>
      </c>
      <c r="AE13" s="13">
        <f t="shared" si="4"/>
        <v>3.5371796887281879</v>
      </c>
    </row>
    <row r="14" spans="1:33" ht="12" customHeight="1" x14ac:dyDescent="0.25">
      <c r="A14" s="14" t="s">
        <v>10</v>
      </c>
      <c r="B14" s="12">
        <f t="shared" ref="B14:J14" si="7">SUM(B9:B11)</f>
        <v>16440</v>
      </c>
      <c r="C14" s="12">
        <f t="shared" si="7"/>
        <v>16548</v>
      </c>
      <c r="D14" s="12">
        <f t="shared" si="7"/>
        <v>16639</v>
      </c>
      <c r="E14" s="12">
        <f t="shared" si="7"/>
        <v>16634</v>
      </c>
      <c r="F14" s="12">
        <f t="shared" si="7"/>
        <v>16616</v>
      </c>
      <c r="G14" s="12">
        <f t="shared" si="7"/>
        <v>16632</v>
      </c>
      <c r="H14" s="12">
        <f t="shared" si="7"/>
        <v>16671</v>
      </c>
      <c r="I14" s="12">
        <f t="shared" si="7"/>
        <v>16684</v>
      </c>
      <c r="J14" s="12">
        <f t="shared" si="7"/>
        <v>16677</v>
      </c>
      <c r="K14" s="12">
        <f t="shared" ref="K14:L14" si="8">SUM(K9:K11)</f>
        <v>16663</v>
      </c>
      <c r="L14" s="12">
        <f t="shared" si="8"/>
        <v>16595</v>
      </c>
      <c r="M14" s="12">
        <f>SUM(M9:M11)</f>
        <v>16681</v>
      </c>
      <c r="N14" s="12">
        <f>SUM(N9:N11)</f>
        <v>16658</v>
      </c>
      <c r="P14" s="13">
        <f t="shared" si="2"/>
        <v>59.277421215836156</v>
      </c>
      <c r="Q14" s="13">
        <f t="shared" si="2"/>
        <v>59.085228692826796</v>
      </c>
      <c r="R14" s="13">
        <f t="shared" si="2"/>
        <v>58.681008640451417</v>
      </c>
      <c r="S14" s="13">
        <f t="shared" si="2"/>
        <v>58.360816784787026</v>
      </c>
      <c r="T14" s="13">
        <f t="shared" si="2"/>
        <v>57.964138700900023</v>
      </c>
      <c r="U14" s="13">
        <f t="shared" si="2"/>
        <v>57.518328952828881</v>
      </c>
      <c r="V14" s="13">
        <f t="shared" si="2"/>
        <v>57.519925473553457</v>
      </c>
      <c r="W14" s="13">
        <f t="shared" si="2"/>
        <v>57.109604983911822</v>
      </c>
      <c r="X14" s="13">
        <f t="shared" si="2"/>
        <v>56.553291057682529</v>
      </c>
      <c r="Y14" s="13">
        <f t="shared" si="2"/>
        <v>55.936755178085875</v>
      </c>
      <c r="Z14" s="13">
        <f t="shared" si="2"/>
        <v>55.531388033730423</v>
      </c>
      <c r="AA14" s="13">
        <f t="shared" si="2"/>
        <v>55.365262703707394</v>
      </c>
      <c r="AB14" s="13">
        <f t="shared" si="2"/>
        <v>54.897179013973108</v>
      </c>
      <c r="AC14" s="13"/>
      <c r="AD14" s="23">
        <f t="shared" si="3"/>
        <v>218</v>
      </c>
      <c r="AE14" s="13">
        <f t="shared" si="4"/>
        <v>1.3260340632603407</v>
      </c>
    </row>
    <row r="15" spans="1:33" ht="12" customHeight="1" x14ac:dyDescent="0.25">
      <c r="A15" s="14" t="s">
        <v>2</v>
      </c>
      <c r="B15" s="12">
        <f>SUM(B12)</f>
        <v>4933</v>
      </c>
      <c r="C15" s="12">
        <f>SUM(C12)</f>
        <v>5145</v>
      </c>
      <c r="D15" s="12">
        <f>SUM(D12)</f>
        <v>5358</v>
      </c>
      <c r="E15" s="12">
        <f>SUM(E12)</f>
        <v>5527</v>
      </c>
      <c r="F15" s="12">
        <f t="shared" ref="F15:K15" si="9">SUM(F12:F12)</f>
        <v>5705</v>
      </c>
      <c r="G15" s="12">
        <f t="shared" si="9"/>
        <v>5899</v>
      </c>
      <c r="H15" s="12">
        <f t="shared" si="9"/>
        <v>6023</v>
      </c>
      <c r="I15" s="12">
        <f t="shared" si="9"/>
        <v>6169</v>
      </c>
      <c r="J15" s="12">
        <f t="shared" si="9"/>
        <v>6401</v>
      </c>
      <c r="K15" s="12">
        <f t="shared" si="9"/>
        <v>6620</v>
      </c>
      <c r="L15" s="12">
        <f t="shared" ref="L15" si="10">SUM(L12:L12)</f>
        <v>6786</v>
      </c>
      <c r="M15" s="12">
        <f>M12</f>
        <v>6931</v>
      </c>
      <c r="N15" s="12">
        <f>N12</f>
        <v>7100</v>
      </c>
      <c r="P15" s="112">
        <f t="shared" si="2"/>
        <v>17.786832047306554</v>
      </c>
      <c r="Q15" s="112">
        <f t="shared" si="2"/>
        <v>18.370407398150462</v>
      </c>
      <c r="R15" s="112">
        <f t="shared" si="2"/>
        <v>18.896138247222712</v>
      </c>
      <c r="S15" s="112">
        <f t="shared" si="2"/>
        <v>19.391621640586624</v>
      </c>
      <c r="T15" s="112">
        <f t="shared" si="2"/>
        <v>19.901625619200448</v>
      </c>
      <c r="U15" s="112">
        <f t="shared" si="2"/>
        <v>20.400470327846175</v>
      </c>
      <c r="V15" s="112">
        <f t="shared" si="2"/>
        <v>20.781147569264739</v>
      </c>
      <c r="W15" s="112">
        <f t="shared" si="2"/>
        <v>21.11658793729034</v>
      </c>
      <c r="X15" s="112">
        <f t="shared" si="2"/>
        <v>21.706398996235883</v>
      </c>
      <c r="Y15" s="112">
        <f t="shared" si="2"/>
        <v>22.22296820974185</v>
      </c>
      <c r="Z15" s="112">
        <f t="shared" si="2"/>
        <v>22.70780350689332</v>
      </c>
      <c r="AA15" s="112">
        <f t="shared" si="2"/>
        <v>23.00441435162136</v>
      </c>
      <c r="AB15" s="112">
        <f t="shared" si="2"/>
        <v>23.398365409965727</v>
      </c>
      <c r="AD15" s="23">
        <f t="shared" si="3"/>
        <v>2167</v>
      </c>
      <c r="AE15" s="13">
        <f t="shared" si="4"/>
        <v>43.928643827285626</v>
      </c>
    </row>
    <row r="16" spans="1:33" ht="17.25" customHeight="1" x14ac:dyDescent="0.25">
      <c r="A16" s="22" t="s">
        <v>64</v>
      </c>
      <c r="B16" s="8"/>
      <c r="C16" s="8"/>
      <c r="D16" s="8"/>
      <c r="E16" s="8"/>
      <c r="P16" s="8"/>
      <c r="Q16" s="8"/>
      <c r="R16" s="8"/>
      <c r="AD16" s="12"/>
      <c r="AE16" s="24"/>
    </row>
    <row r="17" spans="1:31" ht="12" customHeight="1" x14ac:dyDescent="0.25">
      <c r="A17" s="9" t="s">
        <v>27</v>
      </c>
      <c r="B17" s="23">
        <f t="shared" ref="B17:G17" si="11">SUM(B18:B23)</f>
        <v>48494</v>
      </c>
      <c r="C17" s="23">
        <f t="shared" si="11"/>
        <v>48447</v>
      </c>
      <c r="D17" s="23">
        <f t="shared" si="11"/>
        <v>48204</v>
      </c>
      <c r="E17" s="23">
        <f t="shared" si="11"/>
        <v>48062</v>
      </c>
      <c r="F17" s="23">
        <f t="shared" si="11"/>
        <v>48153</v>
      </c>
      <c r="G17" s="23">
        <f t="shared" si="11"/>
        <v>48617</v>
      </c>
      <c r="H17" s="23">
        <v>49121</v>
      </c>
      <c r="I17" s="23">
        <v>49810</v>
      </c>
      <c r="J17" s="23">
        <v>50481</v>
      </c>
      <c r="K17" s="23">
        <v>51336</v>
      </c>
      <c r="L17" s="23">
        <f>SUM(L18:L23)</f>
        <v>52103</v>
      </c>
      <c r="M17" s="23">
        <f t="shared" ref="M17:N17" si="12">SUM(M18:M23)</f>
        <v>52896</v>
      </c>
      <c r="N17" s="23">
        <f t="shared" si="12"/>
        <v>53653</v>
      </c>
      <c r="P17" s="24">
        <f t="shared" ref="P17:AB17" si="13">SUM(P18:P23)</f>
        <v>100</v>
      </c>
      <c r="Q17" s="24">
        <f t="shared" si="13"/>
        <v>100</v>
      </c>
      <c r="R17" s="24">
        <f t="shared" si="13"/>
        <v>99.999999999999986</v>
      </c>
      <c r="S17" s="24">
        <f t="shared" si="13"/>
        <v>100</v>
      </c>
      <c r="T17" s="24">
        <f t="shared" si="13"/>
        <v>100</v>
      </c>
      <c r="U17" s="24">
        <f t="shared" si="13"/>
        <v>100</v>
      </c>
      <c r="V17" s="24">
        <f t="shared" si="13"/>
        <v>100.00000000000001</v>
      </c>
      <c r="W17" s="24">
        <f t="shared" si="13"/>
        <v>100</v>
      </c>
      <c r="X17" s="24">
        <f t="shared" si="13"/>
        <v>100</v>
      </c>
      <c r="Y17" s="24">
        <f t="shared" si="13"/>
        <v>100</v>
      </c>
      <c r="Z17" s="24">
        <f t="shared" si="13"/>
        <v>100</v>
      </c>
      <c r="AA17" s="24">
        <f t="shared" si="13"/>
        <v>100</v>
      </c>
      <c r="AB17" s="24">
        <f t="shared" si="13"/>
        <v>100</v>
      </c>
      <c r="AD17" s="23">
        <f>IF(N17-B17=0,"-",N17-B17)</f>
        <v>5159</v>
      </c>
      <c r="AE17" s="24">
        <f>IF(AD17="-","-",(AD17/B17*100))</f>
        <v>10.638429496432549</v>
      </c>
    </row>
    <row r="18" spans="1:31" ht="12" customHeight="1" x14ac:dyDescent="0.25">
      <c r="A18" s="14" t="s">
        <v>6</v>
      </c>
      <c r="B18" s="12">
        <v>6970</v>
      </c>
      <c r="C18" s="12">
        <v>6848</v>
      </c>
      <c r="D18" s="12">
        <v>6772</v>
      </c>
      <c r="E18" s="12">
        <v>6658</v>
      </c>
      <c r="F18" s="12">
        <v>6645</v>
      </c>
      <c r="G18" s="12">
        <v>6644</v>
      </c>
      <c r="H18" s="12">
        <v>6629</v>
      </c>
      <c r="I18" s="12">
        <v>6799</v>
      </c>
      <c r="J18" s="12">
        <v>6922</v>
      </c>
      <c r="K18" s="12">
        <v>7061</v>
      </c>
      <c r="L18" s="12">
        <v>7162</v>
      </c>
      <c r="M18" s="12">
        <v>7256</v>
      </c>
      <c r="N18" s="12">
        <v>7408</v>
      </c>
      <c r="P18" s="13">
        <f t="shared" ref="P18:AB26" si="14">B18/B$17*100</f>
        <v>14.372912112838701</v>
      </c>
      <c r="Q18" s="13">
        <f t="shared" si="14"/>
        <v>14.135034161041963</v>
      </c>
      <c r="R18" s="13">
        <f t="shared" si="14"/>
        <v>14.048626669985891</v>
      </c>
      <c r="S18" s="13">
        <f t="shared" si="14"/>
        <v>13.852939952561275</v>
      </c>
      <c r="T18" s="13">
        <f t="shared" si="14"/>
        <v>13.79976325462588</v>
      </c>
      <c r="U18" s="13">
        <f t="shared" si="14"/>
        <v>13.666001604377071</v>
      </c>
      <c r="V18" s="13">
        <f t="shared" si="14"/>
        <v>13.495246432279473</v>
      </c>
      <c r="W18" s="13">
        <f t="shared" si="14"/>
        <v>13.649869504115639</v>
      </c>
      <c r="X18" s="13">
        <f t="shared" si="14"/>
        <v>13.712089697113766</v>
      </c>
      <c r="Y18" s="13">
        <f t="shared" si="14"/>
        <v>13.754480286738351</v>
      </c>
      <c r="Z18" s="13">
        <f t="shared" si="14"/>
        <v>13.745849567203425</v>
      </c>
      <c r="AA18" s="13">
        <f t="shared" si="14"/>
        <v>13.717483363581367</v>
      </c>
      <c r="AB18" s="13">
        <f t="shared" si="14"/>
        <v>13.807242838238309</v>
      </c>
      <c r="AD18" s="23">
        <f t="shared" ref="AD18:AD26" si="15">IF(N18-B18=0,"-",N18-B18)</f>
        <v>438</v>
      </c>
      <c r="AE18" s="13">
        <f t="shared" ref="AE18:AE26" si="16">IF(AD18="-","-",(AD18/B18*100))</f>
        <v>6.2840746054519361</v>
      </c>
    </row>
    <row r="19" spans="1:31" ht="12" customHeight="1" x14ac:dyDescent="0.25">
      <c r="A19" s="16" t="s">
        <v>7</v>
      </c>
      <c r="B19" s="12">
        <v>7386</v>
      </c>
      <c r="C19" s="12">
        <v>7311</v>
      </c>
      <c r="D19" s="12">
        <v>7154</v>
      </c>
      <c r="E19" s="12">
        <v>7120</v>
      </c>
      <c r="F19" s="12">
        <v>7094</v>
      </c>
      <c r="G19" s="12">
        <v>7190</v>
      </c>
      <c r="H19" s="12">
        <v>7227</v>
      </c>
      <c r="I19" s="12">
        <v>7216</v>
      </c>
      <c r="J19" s="12">
        <v>7245</v>
      </c>
      <c r="K19" s="12">
        <v>7246</v>
      </c>
      <c r="L19" s="12">
        <v>7330</v>
      </c>
      <c r="M19" s="12">
        <v>7353</v>
      </c>
      <c r="N19" s="12">
        <v>7424</v>
      </c>
      <c r="P19" s="13">
        <f t="shared" si="14"/>
        <v>15.230750195900525</v>
      </c>
      <c r="Q19" s="13">
        <f t="shared" si="14"/>
        <v>15.090717691497927</v>
      </c>
      <c r="R19" s="13">
        <f t="shared" si="14"/>
        <v>14.841092025558044</v>
      </c>
      <c r="S19" s="13">
        <f t="shared" si="14"/>
        <v>14.814198327160751</v>
      </c>
      <c r="T19" s="13">
        <f t="shared" si="14"/>
        <v>14.732207754449359</v>
      </c>
      <c r="U19" s="13">
        <f t="shared" si="14"/>
        <v>14.789065553201555</v>
      </c>
      <c r="V19" s="13">
        <f t="shared" si="14"/>
        <v>14.712648358136033</v>
      </c>
      <c r="W19" s="13">
        <f t="shared" si="14"/>
        <v>14.48705079301345</v>
      </c>
      <c r="X19" s="13">
        <f t="shared" si="14"/>
        <v>14.351934391157069</v>
      </c>
      <c r="Y19" s="13">
        <f t="shared" si="14"/>
        <v>14.114851176562256</v>
      </c>
      <c r="Z19" s="13">
        <f t="shared" si="14"/>
        <v>14.068287814521238</v>
      </c>
      <c r="AA19" s="13">
        <f t="shared" si="14"/>
        <v>13.900862068965516</v>
      </c>
      <c r="AB19" s="13">
        <f t="shared" si="14"/>
        <v>13.837064097068197</v>
      </c>
      <c r="AC19" s="13"/>
      <c r="AD19" s="23">
        <f t="shared" si="15"/>
        <v>38</v>
      </c>
      <c r="AE19" s="13">
        <f t="shared" si="16"/>
        <v>0.5144868670457623</v>
      </c>
    </row>
    <row r="20" spans="1:31" ht="12" customHeight="1" x14ac:dyDescent="0.25">
      <c r="A20" s="17" t="s">
        <v>8</v>
      </c>
      <c r="B20" s="12">
        <v>5466</v>
      </c>
      <c r="C20" s="12">
        <v>5441</v>
      </c>
      <c r="D20" s="12">
        <v>5340</v>
      </c>
      <c r="E20" s="12">
        <v>5257</v>
      </c>
      <c r="F20" s="12">
        <v>5281</v>
      </c>
      <c r="G20" s="12">
        <v>5400</v>
      </c>
      <c r="H20" s="12">
        <v>5542</v>
      </c>
      <c r="I20" s="12">
        <v>5697</v>
      </c>
      <c r="J20" s="12">
        <v>5852</v>
      </c>
      <c r="K20" s="12">
        <v>5963</v>
      </c>
      <c r="L20" s="12">
        <v>5946</v>
      </c>
      <c r="M20" s="12">
        <v>6021</v>
      </c>
      <c r="N20" s="12">
        <v>5991</v>
      </c>
      <c r="P20" s="13">
        <f t="shared" si="14"/>
        <v>11.271497504845961</v>
      </c>
      <c r="Q20" s="13">
        <f t="shared" si="14"/>
        <v>11.230829566330216</v>
      </c>
      <c r="R20" s="13">
        <f t="shared" si="14"/>
        <v>11.077918844909137</v>
      </c>
      <c r="S20" s="13">
        <f t="shared" si="14"/>
        <v>10.937955141275852</v>
      </c>
      <c r="T20" s="13">
        <f t="shared" si="14"/>
        <v>10.967125620418249</v>
      </c>
      <c r="U20" s="13">
        <f t="shared" si="14"/>
        <v>11.107225867494909</v>
      </c>
      <c r="V20" s="13">
        <f t="shared" si="14"/>
        <v>11.282343600496732</v>
      </c>
      <c r="W20" s="13">
        <f t="shared" si="14"/>
        <v>11.437462356956434</v>
      </c>
      <c r="X20" s="13">
        <f t="shared" si="14"/>
        <v>11.592480339137497</v>
      </c>
      <c r="Y20" s="13">
        <f t="shared" si="14"/>
        <v>11.615630356864578</v>
      </c>
      <c r="Z20" s="13">
        <f t="shared" si="14"/>
        <v>11.412010824712588</v>
      </c>
      <c r="AA20" s="13">
        <f t="shared" si="14"/>
        <v>11.382713248638838</v>
      </c>
      <c r="AB20" s="13">
        <f t="shared" si="14"/>
        <v>11.166197603116322</v>
      </c>
      <c r="AD20" s="23">
        <f t="shared" si="15"/>
        <v>525</v>
      </c>
      <c r="AE20" s="13">
        <f t="shared" si="16"/>
        <v>9.6048298572996718</v>
      </c>
    </row>
    <row r="21" spans="1:31" ht="12" customHeight="1" x14ac:dyDescent="0.25">
      <c r="A21" s="14" t="s">
        <v>0</v>
      </c>
      <c r="B21" s="12">
        <v>12855</v>
      </c>
      <c r="C21" s="12">
        <v>12765</v>
      </c>
      <c r="D21" s="12">
        <v>12598</v>
      </c>
      <c r="E21" s="12">
        <v>12419</v>
      </c>
      <c r="F21" s="12">
        <v>12202</v>
      </c>
      <c r="G21" s="12">
        <v>12143</v>
      </c>
      <c r="H21" s="12">
        <v>12140</v>
      </c>
      <c r="I21" s="12">
        <v>12162</v>
      </c>
      <c r="J21" s="12">
        <v>12199</v>
      </c>
      <c r="K21" s="12">
        <v>12489</v>
      </c>
      <c r="L21" s="12">
        <v>12797</v>
      </c>
      <c r="M21" s="12">
        <v>13080</v>
      </c>
      <c r="N21" s="12">
        <v>13413</v>
      </c>
      <c r="P21" s="13">
        <f t="shared" si="14"/>
        <v>26.508434033076256</v>
      </c>
      <c r="Q21" s="13">
        <f t="shared" si="14"/>
        <v>26.348380704687596</v>
      </c>
      <c r="R21" s="13">
        <f t="shared" si="14"/>
        <v>26.134760600780016</v>
      </c>
      <c r="S21" s="13">
        <f t="shared" si="14"/>
        <v>25.839540593400191</v>
      </c>
      <c r="T21" s="13">
        <f t="shared" si="14"/>
        <v>25.340061886071481</v>
      </c>
      <c r="U21" s="13">
        <f t="shared" si="14"/>
        <v>24.976859946109386</v>
      </c>
      <c r="V21" s="13">
        <f t="shared" si="14"/>
        <v>24.714480568392339</v>
      </c>
      <c r="W21" s="13">
        <f t="shared" si="14"/>
        <v>24.416783778357757</v>
      </c>
      <c r="X21" s="13">
        <f t="shared" si="14"/>
        <v>24.165527624254672</v>
      </c>
      <c r="Y21" s="13">
        <f t="shared" si="14"/>
        <v>24.327956989247312</v>
      </c>
      <c r="Z21" s="13">
        <f t="shared" si="14"/>
        <v>24.560965779321727</v>
      </c>
      <c r="AA21" s="13">
        <f t="shared" si="14"/>
        <v>24.727767695099821</v>
      </c>
      <c r="AB21" s="13">
        <f t="shared" si="14"/>
        <v>24.999534042830781</v>
      </c>
      <c r="AD21" s="23">
        <f t="shared" si="15"/>
        <v>558</v>
      </c>
      <c r="AE21" s="13">
        <f t="shared" si="16"/>
        <v>4.3407234539089847</v>
      </c>
    </row>
    <row r="22" spans="1:31" ht="12" customHeight="1" x14ac:dyDescent="0.25">
      <c r="A22" s="14" t="s">
        <v>1</v>
      </c>
      <c r="B22" s="12">
        <v>8730</v>
      </c>
      <c r="C22" s="12">
        <v>8810</v>
      </c>
      <c r="D22" s="12">
        <v>8902</v>
      </c>
      <c r="E22" s="12">
        <v>8976</v>
      </c>
      <c r="F22" s="12">
        <v>9053</v>
      </c>
      <c r="G22" s="12">
        <v>9108</v>
      </c>
      <c r="H22" s="12">
        <v>9187</v>
      </c>
      <c r="I22" s="12">
        <v>9294</v>
      </c>
      <c r="J22" s="12">
        <v>9473</v>
      </c>
      <c r="K22" s="12">
        <v>9571</v>
      </c>
      <c r="L22" s="12">
        <v>9700</v>
      </c>
      <c r="M22" s="12">
        <v>9768</v>
      </c>
      <c r="N22" s="12">
        <v>9816</v>
      </c>
      <c r="P22" s="13">
        <f t="shared" si="14"/>
        <v>18.002227079638718</v>
      </c>
      <c r="Q22" s="13">
        <f t="shared" si="14"/>
        <v>18.184820525522735</v>
      </c>
      <c r="R22" s="13">
        <f t="shared" si="14"/>
        <v>18.467347108123807</v>
      </c>
      <c r="S22" s="13">
        <f t="shared" si="14"/>
        <v>18.675876992218384</v>
      </c>
      <c r="T22" s="13">
        <f t="shared" si="14"/>
        <v>18.800490104458706</v>
      </c>
      <c r="U22" s="13">
        <f t="shared" si="14"/>
        <v>18.734187629841415</v>
      </c>
      <c r="V22" s="13">
        <f t="shared" si="14"/>
        <v>18.702795138535453</v>
      </c>
      <c r="W22" s="13">
        <f t="shared" si="14"/>
        <v>18.658903834571372</v>
      </c>
      <c r="X22" s="13">
        <f t="shared" si="14"/>
        <v>18.765476119728213</v>
      </c>
      <c r="Y22" s="13">
        <f t="shared" si="14"/>
        <v>18.643836683808633</v>
      </c>
      <c r="Z22" s="13">
        <f t="shared" si="14"/>
        <v>18.61697023204038</v>
      </c>
      <c r="AA22" s="13">
        <f t="shared" si="14"/>
        <v>18.466424682395644</v>
      </c>
      <c r="AB22" s="13">
        <f t="shared" si="14"/>
        <v>18.295342292136507</v>
      </c>
      <c r="AD22" s="23">
        <f t="shared" si="15"/>
        <v>1086</v>
      </c>
      <c r="AE22" s="13">
        <f t="shared" si="16"/>
        <v>12.439862542955327</v>
      </c>
    </row>
    <row r="23" spans="1:31" ht="12" customHeight="1" x14ac:dyDescent="0.25">
      <c r="A23" s="14" t="s">
        <v>2</v>
      </c>
      <c r="B23" s="12">
        <v>7087</v>
      </c>
      <c r="C23" s="12">
        <v>7272</v>
      </c>
      <c r="D23" s="12">
        <v>7438</v>
      </c>
      <c r="E23" s="12">
        <v>7632</v>
      </c>
      <c r="F23" s="12">
        <v>7878</v>
      </c>
      <c r="G23" s="12">
        <v>8132</v>
      </c>
      <c r="H23" s="12">
        <v>8396</v>
      </c>
      <c r="I23" s="12">
        <v>8642</v>
      </c>
      <c r="J23" s="12">
        <v>8790</v>
      </c>
      <c r="K23" s="12">
        <v>9006</v>
      </c>
      <c r="L23" s="12">
        <v>9168</v>
      </c>
      <c r="M23" s="12">
        <v>9418</v>
      </c>
      <c r="N23" s="12">
        <v>9601</v>
      </c>
      <c r="O23" s="65" t="s">
        <v>4</v>
      </c>
      <c r="P23" s="13">
        <f t="shared" si="14"/>
        <v>14.614179073699841</v>
      </c>
      <c r="Q23" s="13">
        <f t="shared" si="14"/>
        <v>15.010217350919561</v>
      </c>
      <c r="R23" s="13">
        <f t="shared" si="14"/>
        <v>15.430254750643099</v>
      </c>
      <c r="S23" s="13">
        <f t="shared" si="14"/>
        <v>15.879488993383548</v>
      </c>
      <c r="T23" s="13">
        <f t="shared" si="14"/>
        <v>16.360351379976326</v>
      </c>
      <c r="U23" s="13">
        <f t="shared" si="14"/>
        <v>16.726659398975666</v>
      </c>
      <c r="V23" s="13">
        <f t="shared" si="14"/>
        <v>17.092485902159975</v>
      </c>
      <c r="W23" s="13">
        <f t="shared" si="14"/>
        <v>17.349929732985345</v>
      </c>
      <c r="X23" s="13">
        <f t="shared" si="14"/>
        <v>17.412491828608783</v>
      </c>
      <c r="Y23" s="13">
        <f t="shared" si="14"/>
        <v>17.543244506778869</v>
      </c>
      <c r="Z23" s="13">
        <f t="shared" si="14"/>
        <v>17.595915782200642</v>
      </c>
      <c r="AA23" s="13">
        <f t="shared" si="14"/>
        <v>17.804748941318817</v>
      </c>
      <c r="AB23" s="13">
        <f t="shared" si="14"/>
        <v>17.894619126609882</v>
      </c>
      <c r="AD23" s="23">
        <f t="shared" si="15"/>
        <v>2514</v>
      </c>
      <c r="AE23" s="13">
        <f t="shared" si="16"/>
        <v>35.473402003668689</v>
      </c>
    </row>
    <row r="24" spans="1:31" ht="17.25" customHeight="1" x14ac:dyDescent="0.25">
      <c r="A24" s="14" t="s">
        <v>9</v>
      </c>
      <c r="B24" s="12">
        <f t="shared" ref="B24:J24" si="17">SUM(B18:B19)</f>
        <v>14356</v>
      </c>
      <c r="C24" s="12">
        <f t="shared" si="17"/>
        <v>14159</v>
      </c>
      <c r="D24" s="12">
        <f t="shared" si="17"/>
        <v>13926</v>
      </c>
      <c r="E24" s="12">
        <f t="shared" si="17"/>
        <v>13778</v>
      </c>
      <c r="F24" s="12">
        <f t="shared" si="17"/>
        <v>13739</v>
      </c>
      <c r="G24" s="12">
        <f t="shared" si="17"/>
        <v>13834</v>
      </c>
      <c r="H24" s="12">
        <f t="shared" si="17"/>
        <v>13856</v>
      </c>
      <c r="I24" s="12">
        <f t="shared" si="17"/>
        <v>14015</v>
      </c>
      <c r="J24" s="12">
        <f t="shared" si="17"/>
        <v>14167</v>
      </c>
      <c r="K24" s="12">
        <f t="shared" ref="K24" si="18">SUM(K18:K19)</f>
        <v>14307</v>
      </c>
      <c r="L24" s="12">
        <f>SUM(L18:L19)</f>
        <v>14492</v>
      </c>
      <c r="M24" s="12">
        <f>SUM(M18:M19)</f>
        <v>14609</v>
      </c>
      <c r="N24" s="12">
        <f>SUM(N18:N19)</f>
        <v>14832</v>
      </c>
      <c r="P24" s="13">
        <f t="shared" si="14"/>
        <v>29.603662308739224</v>
      </c>
      <c r="Q24" s="13">
        <f t="shared" si="14"/>
        <v>29.22575185253989</v>
      </c>
      <c r="R24" s="13">
        <f t="shared" si="14"/>
        <v>28.889718695543937</v>
      </c>
      <c r="S24" s="13">
        <f t="shared" si="14"/>
        <v>28.667138279722025</v>
      </c>
      <c r="T24" s="13">
        <f t="shared" si="14"/>
        <v>28.531971009075242</v>
      </c>
      <c r="U24" s="13">
        <f t="shared" si="14"/>
        <v>28.455067157578622</v>
      </c>
      <c r="V24" s="13">
        <f t="shared" si="14"/>
        <v>28.207894790415505</v>
      </c>
      <c r="W24" s="13">
        <f t="shared" si="14"/>
        <v>28.136920297129091</v>
      </c>
      <c r="X24" s="13">
        <f t="shared" si="14"/>
        <v>28.064024088270834</v>
      </c>
      <c r="Y24" s="13">
        <f t="shared" si="14"/>
        <v>27.869331463300608</v>
      </c>
      <c r="Z24" s="13">
        <f t="shared" si="14"/>
        <v>27.814137381724663</v>
      </c>
      <c r="AA24" s="13">
        <f t="shared" si="14"/>
        <v>27.618345432546889</v>
      </c>
      <c r="AB24" s="13">
        <f t="shared" si="14"/>
        <v>27.644306935306506</v>
      </c>
      <c r="AD24" s="23">
        <f t="shared" si="15"/>
        <v>476</v>
      </c>
      <c r="AE24" s="13">
        <f t="shared" si="16"/>
        <v>3.3156868208414596</v>
      </c>
    </row>
    <row r="25" spans="1:31" ht="12" customHeight="1" x14ac:dyDescent="0.25">
      <c r="A25" s="14" t="s">
        <v>10</v>
      </c>
      <c r="B25" s="12">
        <f t="shared" ref="B25:J25" si="19">SUM(B20:B22)</f>
        <v>27051</v>
      </c>
      <c r="C25" s="12">
        <f t="shared" si="19"/>
        <v>27016</v>
      </c>
      <c r="D25" s="12">
        <f t="shared" si="19"/>
        <v>26840</v>
      </c>
      <c r="E25" s="12">
        <f t="shared" si="19"/>
        <v>26652</v>
      </c>
      <c r="F25" s="12">
        <f t="shared" si="19"/>
        <v>26536</v>
      </c>
      <c r="G25" s="12">
        <f t="shared" si="19"/>
        <v>26651</v>
      </c>
      <c r="H25" s="12">
        <f t="shared" si="19"/>
        <v>26869</v>
      </c>
      <c r="I25" s="12">
        <f t="shared" si="19"/>
        <v>27153</v>
      </c>
      <c r="J25" s="12">
        <f t="shared" si="19"/>
        <v>27524</v>
      </c>
      <c r="K25" s="12">
        <f t="shared" ref="K25" si="20">SUM(K20:K22)</f>
        <v>28023</v>
      </c>
      <c r="L25" s="12">
        <f>SUM(L20:L22)</f>
        <v>28443</v>
      </c>
      <c r="M25" s="12">
        <f>SUM(M20:M22)</f>
        <v>28869</v>
      </c>
      <c r="N25" s="12">
        <f>SUM(N20:N22)</f>
        <v>29220</v>
      </c>
      <c r="P25" s="13">
        <f t="shared" si="14"/>
        <v>55.782158617560938</v>
      </c>
      <c r="Q25" s="13">
        <f t="shared" si="14"/>
        <v>55.764030796540553</v>
      </c>
      <c r="R25" s="13">
        <f t="shared" si="14"/>
        <v>55.680026553812965</v>
      </c>
      <c r="S25" s="13">
        <f t="shared" si="14"/>
        <v>55.453372726894422</v>
      </c>
      <c r="T25" s="13">
        <f t="shared" si="14"/>
        <v>55.107677610948436</v>
      </c>
      <c r="U25" s="13">
        <f t="shared" si="14"/>
        <v>54.818273443445712</v>
      </c>
      <c r="V25" s="13">
        <f t="shared" si="14"/>
        <v>54.69961930742452</v>
      </c>
      <c r="W25" s="13">
        <f t="shared" si="14"/>
        <v>54.513149969885568</v>
      </c>
      <c r="X25" s="13">
        <f t="shared" si="14"/>
        <v>54.52348408312038</v>
      </c>
      <c r="Y25" s="13">
        <f t="shared" si="14"/>
        <v>54.587424029920527</v>
      </c>
      <c r="Z25" s="13">
        <f t="shared" si="14"/>
        <v>54.589946836074702</v>
      </c>
      <c r="AA25" s="13">
        <f t="shared" si="14"/>
        <v>54.576905626134298</v>
      </c>
      <c r="AB25" s="13">
        <f t="shared" si="14"/>
        <v>54.461073938083615</v>
      </c>
      <c r="AD25" s="23">
        <f t="shared" si="15"/>
        <v>2169</v>
      </c>
      <c r="AE25" s="13">
        <f t="shared" si="16"/>
        <v>8.0181878673616502</v>
      </c>
    </row>
    <row r="26" spans="1:31" ht="12" customHeight="1" x14ac:dyDescent="0.25">
      <c r="A26" s="14" t="s">
        <v>2</v>
      </c>
      <c r="B26" s="12">
        <f t="shared" ref="B26:J26" si="21">SUM(B23:B23)</f>
        <v>7087</v>
      </c>
      <c r="C26" s="12">
        <f t="shared" si="21"/>
        <v>7272</v>
      </c>
      <c r="D26" s="12">
        <f t="shared" si="21"/>
        <v>7438</v>
      </c>
      <c r="E26" s="12">
        <f t="shared" si="21"/>
        <v>7632</v>
      </c>
      <c r="F26" s="12">
        <f t="shared" si="21"/>
        <v>7878</v>
      </c>
      <c r="G26" s="12">
        <f t="shared" si="21"/>
        <v>8132</v>
      </c>
      <c r="H26" s="12">
        <f t="shared" si="21"/>
        <v>8396</v>
      </c>
      <c r="I26" s="12">
        <f t="shared" si="21"/>
        <v>8642</v>
      </c>
      <c r="J26" s="12">
        <f t="shared" si="21"/>
        <v>8790</v>
      </c>
      <c r="K26" s="12">
        <f t="shared" ref="K26:L26" si="22">SUM(K23:K23)</f>
        <v>9006</v>
      </c>
      <c r="L26" s="12">
        <f t="shared" si="22"/>
        <v>9168</v>
      </c>
      <c r="M26" s="12">
        <f>M23</f>
        <v>9418</v>
      </c>
      <c r="N26" s="12">
        <f>N23</f>
        <v>9601</v>
      </c>
      <c r="P26" s="13">
        <f t="shared" si="14"/>
        <v>14.614179073699841</v>
      </c>
      <c r="Q26" s="13">
        <f t="shared" si="14"/>
        <v>15.010217350919561</v>
      </c>
      <c r="R26" s="13">
        <f t="shared" si="14"/>
        <v>15.430254750643099</v>
      </c>
      <c r="S26" s="13">
        <f t="shared" si="14"/>
        <v>15.879488993383548</v>
      </c>
      <c r="T26" s="13">
        <f t="shared" si="14"/>
        <v>16.360351379976326</v>
      </c>
      <c r="U26" s="13">
        <f t="shared" si="14"/>
        <v>16.726659398975666</v>
      </c>
      <c r="V26" s="13">
        <f t="shared" si="14"/>
        <v>17.092485902159975</v>
      </c>
      <c r="W26" s="13">
        <f t="shared" si="14"/>
        <v>17.349929732985345</v>
      </c>
      <c r="X26" s="13">
        <f t="shared" si="14"/>
        <v>17.412491828608783</v>
      </c>
      <c r="Y26" s="13">
        <f t="shared" si="14"/>
        <v>17.543244506778869</v>
      </c>
      <c r="Z26" s="13">
        <f t="shared" si="14"/>
        <v>17.595915782200642</v>
      </c>
      <c r="AA26" s="13">
        <f t="shared" si="14"/>
        <v>17.804748941318817</v>
      </c>
      <c r="AB26" s="13">
        <f t="shared" si="14"/>
        <v>17.894619126609882</v>
      </c>
      <c r="AD26" s="23">
        <f t="shared" si="15"/>
        <v>2514</v>
      </c>
      <c r="AE26" s="13">
        <f t="shared" si="16"/>
        <v>35.473402003668689</v>
      </c>
    </row>
    <row r="27" spans="1:31" ht="17.25" customHeight="1" x14ac:dyDescent="0.25">
      <c r="A27" s="22" t="s">
        <v>65</v>
      </c>
      <c r="B27" s="8"/>
      <c r="C27" s="8"/>
      <c r="D27" s="8"/>
      <c r="E27" s="8"/>
      <c r="P27" s="8"/>
      <c r="Q27" s="8"/>
      <c r="R27" s="8"/>
      <c r="AD27" s="12"/>
      <c r="AE27" s="24"/>
    </row>
    <row r="28" spans="1:31" ht="12" customHeight="1" x14ac:dyDescent="0.25">
      <c r="A28" s="9" t="s">
        <v>27</v>
      </c>
      <c r="B28" s="23">
        <f t="shared" ref="B28:J28" si="23">SUM(B29:B34)</f>
        <v>56452</v>
      </c>
      <c r="C28" s="23">
        <f t="shared" si="23"/>
        <v>56615</v>
      </c>
      <c r="D28" s="23">
        <f t="shared" si="23"/>
        <v>56749</v>
      </c>
      <c r="E28" s="23">
        <f t="shared" si="23"/>
        <v>56370</v>
      </c>
      <c r="F28" s="23">
        <f t="shared" si="23"/>
        <v>56282</v>
      </c>
      <c r="G28" s="23">
        <f t="shared" si="23"/>
        <v>55984</v>
      </c>
      <c r="H28" s="23">
        <f t="shared" si="23"/>
        <v>55847</v>
      </c>
      <c r="I28" s="23">
        <f t="shared" si="23"/>
        <v>55860</v>
      </c>
      <c r="J28" s="23">
        <f t="shared" si="23"/>
        <v>55877</v>
      </c>
      <c r="K28" s="23">
        <v>55992</v>
      </c>
      <c r="L28" s="23">
        <f>SUM(L29:L34)</f>
        <v>56081</v>
      </c>
      <c r="M28" s="23">
        <f t="shared" ref="M28:N28" si="24">SUM(M29:M34)</f>
        <v>56421</v>
      </c>
      <c r="N28" s="23">
        <f t="shared" si="24"/>
        <v>56562</v>
      </c>
      <c r="P28" s="24">
        <f t="shared" ref="P28:AB28" si="25">SUM(P29:P34)</f>
        <v>100.00000000000001</v>
      </c>
      <c r="Q28" s="24">
        <f t="shared" si="25"/>
        <v>99.999999999999986</v>
      </c>
      <c r="R28" s="24">
        <f t="shared" si="25"/>
        <v>100</v>
      </c>
      <c r="S28" s="24">
        <f t="shared" si="25"/>
        <v>100</v>
      </c>
      <c r="T28" s="24">
        <f t="shared" si="25"/>
        <v>100.00000000000001</v>
      </c>
      <c r="U28" s="24">
        <f t="shared" si="25"/>
        <v>100</v>
      </c>
      <c r="V28" s="24">
        <f t="shared" si="25"/>
        <v>100</v>
      </c>
      <c r="W28" s="24">
        <f t="shared" si="25"/>
        <v>100</v>
      </c>
      <c r="X28" s="24">
        <f t="shared" si="25"/>
        <v>100</v>
      </c>
      <c r="Y28" s="24">
        <f t="shared" si="25"/>
        <v>100</v>
      </c>
      <c r="Z28" s="24">
        <f t="shared" si="25"/>
        <v>100</v>
      </c>
      <c r="AA28" s="24">
        <f t="shared" si="25"/>
        <v>100</v>
      </c>
      <c r="AB28" s="24">
        <f t="shared" si="25"/>
        <v>100</v>
      </c>
      <c r="AD28" s="23">
        <f>IF(N28-B28=0,"-",N28-B28)</f>
        <v>110</v>
      </c>
      <c r="AE28" s="24">
        <f>IF(AD28="-","-",(AD28/B28*100))</f>
        <v>0.19485580670303976</v>
      </c>
    </row>
    <row r="29" spans="1:31" ht="12" customHeight="1" x14ac:dyDescent="0.25">
      <c r="A29" s="14" t="s">
        <v>6</v>
      </c>
      <c r="B29" s="12">
        <v>8295</v>
      </c>
      <c r="C29" s="12">
        <v>8315</v>
      </c>
      <c r="D29" s="12">
        <v>8217</v>
      </c>
      <c r="E29" s="12">
        <v>8016</v>
      </c>
      <c r="F29" s="12">
        <v>7976</v>
      </c>
      <c r="G29" s="12">
        <v>7856</v>
      </c>
      <c r="H29" s="12">
        <v>7803</v>
      </c>
      <c r="I29" s="12">
        <v>7879</v>
      </c>
      <c r="J29" s="12">
        <v>7918</v>
      </c>
      <c r="K29" s="12">
        <v>7934</v>
      </c>
      <c r="L29" s="12">
        <v>7931</v>
      </c>
      <c r="M29" s="12">
        <v>7959</v>
      </c>
      <c r="N29" s="12">
        <v>7916</v>
      </c>
      <c r="P29" s="13">
        <f t="shared" ref="P29:AB37" si="26">B29/B$28*100</f>
        <v>14.693899241833771</v>
      </c>
      <c r="Q29" s="13">
        <f t="shared" si="26"/>
        <v>14.686920427448555</v>
      </c>
      <c r="R29" s="13">
        <f t="shared" si="26"/>
        <v>14.479550300445823</v>
      </c>
      <c r="S29" s="13">
        <f t="shared" si="26"/>
        <v>14.220329962746142</v>
      </c>
      <c r="T29" s="13">
        <f t="shared" si="26"/>
        <v>14.171493550335809</v>
      </c>
      <c r="U29" s="13">
        <f t="shared" si="26"/>
        <v>14.032580737353529</v>
      </c>
      <c r="V29" s="13">
        <f t="shared" si="26"/>
        <v>13.972102351066306</v>
      </c>
      <c r="W29" s="13">
        <f t="shared" si="26"/>
        <v>14.104905119942716</v>
      </c>
      <c r="X29" s="13">
        <f t="shared" si="26"/>
        <v>14.170410007695475</v>
      </c>
      <c r="Y29" s="13">
        <f t="shared" si="26"/>
        <v>14.169881411630234</v>
      </c>
      <c r="Z29" s="13">
        <f t="shared" si="26"/>
        <v>14.142044542715002</v>
      </c>
      <c r="AA29" s="13">
        <f t="shared" si="26"/>
        <v>14.10644972616579</v>
      </c>
      <c r="AB29" s="13">
        <f t="shared" si="26"/>
        <v>13.995261836568721</v>
      </c>
      <c r="AD29" s="23">
        <f t="shared" ref="AD29:AD37" si="27">IF(N29-B29=0,"-",N29-B29)</f>
        <v>-379</v>
      </c>
      <c r="AE29" s="13">
        <f t="shared" ref="AE29:AE36" si="28">IF(AD29="-","-",(AD29/B29*100))</f>
        <v>-4.5690174804098858</v>
      </c>
    </row>
    <row r="30" spans="1:31" ht="12" customHeight="1" x14ac:dyDescent="0.25">
      <c r="A30" s="16" t="s">
        <v>7</v>
      </c>
      <c r="B30" s="12">
        <v>9149</v>
      </c>
      <c r="C30" s="12">
        <v>8883</v>
      </c>
      <c r="D30" s="12">
        <v>8677</v>
      </c>
      <c r="E30" s="12">
        <v>8410</v>
      </c>
      <c r="F30" s="12">
        <v>8170</v>
      </c>
      <c r="G30" s="12">
        <v>7990</v>
      </c>
      <c r="H30" s="12">
        <v>7818</v>
      </c>
      <c r="I30" s="12">
        <v>7671</v>
      </c>
      <c r="J30" s="12">
        <v>7458</v>
      </c>
      <c r="K30" s="12">
        <v>7363</v>
      </c>
      <c r="L30" s="12">
        <v>7322</v>
      </c>
      <c r="M30" s="12">
        <v>7374</v>
      </c>
      <c r="N30" s="12">
        <v>7343</v>
      </c>
      <c r="P30" s="13">
        <f t="shared" si="26"/>
        <v>16.206688868419189</v>
      </c>
      <c r="Q30" s="13">
        <f t="shared" si="26"/>
        <v>15.690188112690983</v>
      </c>
      <c r="R30" s="13">
        <f t="shared" si="26"/>
        <v>15.29013727114134</v>
      </c>
      <c r="S30" s="13">
        <f t="shared" si="26"/>
        <v>14.919283306723436</v>
      </c>
      <c r="T30" s="13">
        <f t="shared" si="26"/>
        <v>14.516186347322414</v>
      </c>
      <c r="U30" s="13">
        <f t="shared" si="26"/>
        <v>14.271934838525294</v>
      </c>
      <c r="V30" s="13">
        <f t="shared" si="26"/>
        <v>13.99896144824252</v>
      </c>
      <c r="W30" s="13">
        <f t="shared" si="26"/>
        <v>13.732545649838885</v>
      </c>
      <c r="X30" s="13">
        <f t="shared" si="26"/>
        <v>13.347173255543426</v>
      </c>
      <c r="Y30" s="13">
        <f t="shared" si="26"/>
        <v>13.150092870410058</v>
      </c>
      <c r="Z30" s="13">
        <f t="shared" si="26"/>
        <v>13.056115261853391</v>
      </c>
      <c r="AA30" s="13">
        <f t="shared" si="26"/>
        <v>13.069601744031479</v>
      </c>
      <c r="AB30" s="13">
        <f t="shared" si="26"/>
        <v>12.982214207418409</v>
      </c>
      <c r="AD30" s="23">
        <f t="shared" si="27"/>
        <v>-1806</v>
      </c>
      <c r="AE30" s="13">
        <f t="shared" si="28"/>
        <v>-19.739862280030604</v>
      </c>
    </row>
    <row r="31" spans="1:31" ht="12" customHeight="1" x14ac:dyDescent="0.25">
      <c r="A31" s="17" t="s">
        <v>8</v>
      </c>
      <c r="B31" s="12">
        <v>8324</v>
      </c>
      <c r="C31" s="12">
        <v>8591</v>
      </c>
      <c r="D31" s="12">
        <v>8764</v>
      </c>
      <c r="E31" s="12">
        <v>8797</v>
      </c>
      <c r="F31" s="12">
        <v>8877</v>
      </c>
      <c r="G31" s="12">
        <v>8883</v>
      </c>
      <c r="H31" s="12">
        <v>8842</v>
      </c>
      <c r="I31" s="12">
        <v>8867</v>
      </c>
      <c r="J31" s="12">
        <v>8944</v>
      </c>
      <c r="K31" s="12">
        <v>8882</v>
      </c>
      <c r="L31" s="12">
        <v>8760</v>
      </c>
      <c r="M31" s="12">
        <v>8561</v>
      </c>
      <c r="N31" s="12">
        <v>8427</v>
      </c>
      <c r="P31" s="13">
        <f t="shared" si="26"/>
        <v>14.745270318146389</v>
      </c>
      <c r="Q31" s="13">
        <f t="shared" si="26"/>
        <v>15.174423739291706</v>
      </c>
      <c r="R31" s="13">
        <f t="shared" si="26"/>
        <v>15.443443937338103</v>
      </c>
      <c r="S31" s="13">
        <f t="shared" si="26"/>
        <v>15.605818697888948</v>
      </c>
      <c r="T31" s="13">
        <f t="shared" si="26"/>
        <v>15.77236061262926</v>
      </c>
      <c r="U31" s="13">
        <f t="shared" si="26"/>
        <v>15.867033438125178</v>
      </c>
      <c r="V31" s="13">
        <f t="shared" si="26"/>
        <v>15.832542482138701</v>
      </c>
      <c r="W31" s="13">
        <f t="shared" si="26"/>
        <v>15.873612602935911</v>
      </c>
      <c r="X31" s="13">
        <f t="shared" si="26"/>
        <v>16.006585894017217</v>
      </c>
      <c r="Y31" s="13">
        <f t="shared" si="26"/>
        <v>15.862980425775111</v>
      </c>
      <c r="Z31" s="13">
        <f t="shared" si="26"/>
        <v>15.620263547368985</v>
      </c>
      <c r="AA31" s="13">
        <f t="shared" si="26"/>
        <v>15.173428333421954</v>
      </c>
      <c r="AB31" s="13">
        <f t="shared" si="26"/>
        <v>14.898695237084969</v>
      </c>
      <c r="AD31" s="23">
        <f t="shared" si="27"/>
        <v>103</v>
      </c>
      <c r="AE31" s="13">
        <f t="shared" si="28"/>
        <v>1.237385872176838</v>
      </c>
    </row>
    <row r="32" spans="1:31" ht="12" customHeight="1" x14ac:dyDescent="0.25">
      <c r="A32" s="14" t="s">
        <v>0</v>
      </c>
      <c r="B32" s="12">
        <v>17356</v>
      </c>
      <c r="C32" s="12">
        <v>17050</v>
      </c>
      <c r="D32" s="12">
        <v>16741</v>
      </c>
      <c r="E32" s="12">
        <v>16374</v>
      </c>
      <c r="F32" s="12">
        <v>15956</v>
      </c>
      <c r="G32" s="12">
        <v>15428</v>
      </c>
      <c r="H32" s="12">
        <v>15049</v>
      </c>
      <c r="I32" s="12">
        <v>14647</v>
      </c>
      <c r="J32" s="12">
        <v>14370</v>
      </c>
      <c r="K32" s="12">
        <v>14280</v>
      </c>
      <c r="L32" s="12">
        <v>14409</v>
      </c>
      <c r="M32" s="12">
        <v>14749</v>
      </c>
      <c r="N32" s="12">
        <v>15098</v>
      </c>
      <c r="P32" s="13">
        <f t="shared" si="26"/>
        <v>30.744703464890527</v>
      </c>
      <c r="Q32" s="13">
        <f t="shared" si="26"/>
        <v>30.115693720745384</v>
      </c>
      <c r="R32" s="13">
        <f t="shared" si="26"/>
        <v>29.50007929655148</v>
      </c>
      <c r="S32" s="13">
        <f t="shared" si="26"/>
        <v>29.047365620010645</v>
      </c>
      <c r="T32" s="13">
        <f t="shared" si="26"/>
        <v>28.350094168650724</v>
      </c>
      <c r="U32" s="13">
        <f t="shared" si="26"/>
        <v>27.557873678193769</v>
      </c>
      <c r="V32" s="13">
        <f t="shared" si="26"/>
        <v>26.946836893655878</v>
      </c>
      <c r="W32" s="13">
        <f t="shared" si="26"/>
        <v>26.220909416398136</v>
      </c>
      <c r="X32" s="13">
        <f t="shared" si="26"/>
        <v>25.717200279184638</v>
      </c>
      <c r="Y32" s="13">
        <f t="shared" si="26"/>
        <v>25.503643377625373</v>
      </c>
      <c r="Z32" s="13">
        <f t="shared" si="26"/>
        <v>25.693193773292201</v>
      </c>
      <c r="AA32" s="13">
        <f t="shared" si="26"/>
        <v>26.140975877776008</v>
      </c>
      <c r="AB32" s="13">
        <f t="shared" si="26"/>
        <v>26.692832643824477</v>
      </c>
      <c r="AD32" s="23">
        <f t="shared" si="27"/>
        <v>-2258</v>
      </c>
      <c r="AE32" s="13">
        <f t="shared" si="28"/>
        <v>-13.009910117538602</v>
      </c>
    </row>
    <row r="33" spans="1:31" ht="12" customHeight="1" x14ac:dyDescent="0.25">
      <c r="A33" s="14" t="s">
        <v>1</v>
      </c>
      <c r="B33" s="12">
        <v>9481</v>
      </c>
      <c r="C33" s="12">
        <v>9829</v>
      </c>
      <c r="D33" s="12">
        <v>10255</v>
      </c>
      <c r="E33" s="12">
        <v>10620</v>
      </c>
      <c r="F33" s="12">
        <v>11061</v>
      </c>
      <c r="G33" s="12">
        <v>11556</v>
      </c>
      <c r="H33" s="12">
        <v>11898</v>
      </c>
      <c r="I33" s="12">
        <v>12251</v>
      </c>
      <c r="J33" s="12">
        <v>12550</v>
      </c>
      <c r="K33" s="12">
        <v>12760</v>
      </c>
      <c r="L33" s="12">
        <v>12774</v>
      </c>
      <c r="M33" s="12">
        <v>12701</v>
      </c>
      <c r="N33" s="12">
        <v>12498</v>
      </c>
      <c r="P33" s="13">
        <f t="shared" si="26"/>
        <v>16.794799121377455</v>
      </c>
      <c r="Q33" s="13">
        <f t="shared" si="26"/>
        <v>17.361123377196854</v>
      </c>
      <c r="R33" s="13">
        <f t="shared" si="26"/>
        <v>18.070803009744665</v>
      </c>
      <c r="S33" s="13">
        <f t="shared" si="26"/>
        <v>18.839808408728047</v>
      </c>
      <c r="T33" s="13">
        <f t="shared" si="26"/>
        <v>19.65281972922071</v>
      </c>
      <c r="U33" s="13">
        <f t="shared" si="26"/>
        <v>20.641611889111175</v>
      </c>
      <c r="V33" s="13">
        <f t="shared" si="26"/>
        <v>21.304635880172615</v>
      </c>
      <c r="W33" s="13">
        <f t="shared" si="26"/>
        <v>21.931614751163622</v>
      </c>
      <c r="X33" s="13">
        <f t="shared" si="26"/>
        <v>22.460046172843924</v>
      </c>
      <c r="Y33" s="13">
        <f t="shared" si="26"/>
        <v>22.788969852836118</v>
      </c>
      <c r="Z33" s="13">
        <f t="shared" si="26"/>
        <v>22.777767871471621</v>
      </c>
      <c r="AA33" s="13">
        <f t="shared" si="26"/>
        <v>22.51112174544939</v>
      </c>
      <c r="AB33" s="13">
        <f t="shared" si="26"/>
        <v>22.096106926912064</v>
      </c>
      <c r="AD33" s="23">
        <f t="shared" si="27"/>
        <v>3017</v>
      </c>
      <c r="AE33" s="13">
        <f t="shared" si="28"/>
        <v>31.821537812467039</v>
      </c>
    </row>
    <row r="34" spans="1:31" ht="12" customHeight="1" x14ac:dyDescent="0.25">
      <c r="A34" s="14" t="s">
        <v>2</v>
      </c>
      <c r="B34" s="12">
        <v>3847</v>
      </c>
      <c r="C34" s="12">
        <v>3947</v>
      </c>
      <c r="D34" s="12">
        <v>4095</v>
      </c>
      <c r="E34" s="12">
        <v>4153</v>
      </c>
      <c r="F34" s="12">
        <v>4242</v>
      </c>
      <c r="G34" s="12">
        <v>4271</v>
      </c>
      <c r="H34" s="12">
        <v>4437</v>
      </c>
      <c r="I34" s="12">
        <v>4545</v>
      </c>
      <c r="J34" s="12">
        <v>4637</v>
      </c>
      <c r="K34" s="12">
        <v>4773</v>
      </c>
      <c r="L34" s="12">
        <v>4885</v>
      </c>
      <c r="M34" s="12">
        <v>5077</v>
      </c>
      <c r="N34" s="12">
        <v>5280</v>
      </c>
      <c r="O34" s="65" t="s">
        <v>5</v>
      </c>
      <c r="P34" s="13">
        <f t="shared" si="26"/>
        <v>6.8146389853326719</v>
      </c>
      <c r="Q34" s="13">
        <f t="shared" si="26"/>
        <v>6.9716506226265125</v>
      </c>
      <c r="R34" s="13">
        <f t="shared" si="26"/>
        <v>7.2159861847785862</v>
      </c>
      <c r="S34" s="13">
        <f t="shared" si="26"/>
        <v>7.3673940039027856</v>
      </c>
      <c r="T34" s="13">
        <f t="shared" si="26"/>
        <v>7.5370455918410864</v>
      </c>
      <c r="U34" s="13">
        <f t="shared" si="26"/>
        <v>7.6289654186910543</v>
      </c>
      <c r="V34" s="13">
        <f t="shared" si="26"/>
        <v>7.9449209447239779</v>
      </c>
      <c r="W34" s="13">
        <f t="shared" si="26"/>
        <v>8.1364124597207308</v>
      </c>
      <c r="X34" s="13">
        <f t="shared" si="26"/>
        <v>8.2985843907153214</v>
      </c>
      <c r="Y34" s="13">
        <f t="shared" si="26"/>
        <v>8.5244320617231022</v>
      </c>
      <c r="Z34" s="13">
        <f t="shared" si="26"/>
        <v>8.7106150032988001</v>
      </c>
      <c r="AA34" s="13">
        <f t="shared" si="26"/>
        <v>8.998422573155386</v>
      </c>
      <c r="AB34" s="13">
        <f t="shared" si="26"/>
        <v>9.3348891481913654</v>
      </c>
      <c r="AD34" s="23">
        <f t="shared" si="27"/>
        <v>1433</v>
      </c>
      <c r="AE34" s="13">
        <f t="shared" si="28"/>
        <v>37.249805042890564</v>
      </c>
    </row>
    <row r="35" spans="1:31" ht="17.25" customHeight="1" x14ac:dyDescent="0.25">
      <c r="A35" s="14" t="s">
        <v>9</v>
      </c>
      <c r="B35" s="12">
        <f t="shared" ref="B35:J35" si="29">SUM(B29:B30)</f>
        <v>17444</v>
      </c>
      <c r="C35" s="12">
        <f t="shared" si="29"/>
        <v>17198</v>
      </c>
      <c r="D35" s="12">
        <f t="shared" si="29"/>
        <v>16894</v>
      </c>
      <c r="E35" s="12">
        <f t="shared" si="29"/>
        <v>16426</v>
      </c>
      <c r="F35" s="12">
        <f t="shared" si="29"/>
        <v>16146</v>
      </c>
      <c r="G35" s="12">
        <f t="shared" si="29"/>
        <v>15846</v>
      </c>
      <c r="H35" s="12">
        <f t="shared" si="29"/>
        <v>15621</v>
      </c>
      <c r="I35" s="12">
        <f t="shared" si="29"/>
        <v>15550</v>
      </c>
      <c r="J35" s="12">
        <f t="shared" si="29"/>
        <v>15376</v>
      </c>
      <c r="K35" s="12">
        <f t="shared" ref="K35:L35" si="30">SUM(K29:K30)</f>
        <v>15297</v>
      </c>
      <c r="L35" s="12">
        <f t="shared" si="30"/>
        <v>15253</v>
      </c>
      <c r="M35" s="12">
        <f>SUM(M29:M30)</f>
        <v>15333</v>
      </c>
      <c r="N35" s="12">
        <f>SUM(N29:N30)</f>
        <v>15259</v>
      </c>
      <c r="P35" s="13">
        <f t="shared" si="26"/>
        <v>30.900588110252958</v>
      </c>
      <c r="Q35" s="13">
        <f t="shared" si="26"/>
        <v>30.377108540139542</v>
      </c>
      <c r="R35" s="13">
        <f t="shared" si="26"/>
        <v>29.769687571587166</v>
      </c>
      <c r="S35" s="13">
        <f t="shared" si="26"/>
        <v>29.139613269469578</v>
      </c>
      <c r="T35" s="13">
        <f t="shared" si="26"/>
        <v>28.687679897658221</v>
      </c>
      <c r="U35" s="13">
        <f t="shared" si="26"/>
        <v>28.304515575878824</v>
      </c>
      <c r="V35" s="13">
        <f t="shared" si="26"/>
        <v>27.971063799308826</v>
      </c>
      <c r="W35" s="13">
        <f t="shared" si="26"/>
        <v>27.837450769781597</v>
      </c>
      <c r="X35" s="13">
        <f t="shared" si="26"/>
        <v>27.517583263238897</v>
      </c>
      <c r="Y35" s="13">
        <f t="shared" si="26"/>
        <v>27.319974282040292</v>
      </c>
      <c r="Z35" s="13">
        <f t="shared" si="26"/>
        <v>27.198159804568395</v>
      </c>
      <c r="AA35" s="13">
        <f t="shared" si="26"/>
        <v>27.176051470197265</v>
      </c>
      <c r="AB35" s="13">
        <f t="shared" si="26"/>
        <v>26.977476043987132</v>
      </c>
      <c r="AD35" s="23">
        <f t="shared" si="27"/>
        <v>-2185</v>
      </c>
      <c r="AE35" s="13">
        <f t="shared" si="28"/>
        <v>-12.525796835588169</v>
      </c>
    </row>
    <row r="36" spans="1:31" ht="12" customHeight="1" x14ac:dyDescent="0.25">
      <c r="A36" s="14" t="s">
        <v>10</v>
      </c>
      <c r="B36" s="12">
        <f t="shared" ref="B36:J36" si="31">SUM(B31:B33)</f>
        <v>35161</v>
      </c>
      <c r="C36" s="12">
        <f t="shared" si="31"/>
        <v>35470</v>
      </c>
      <c r="D36" s="12">
        <f t="shared" si="31"/>
        <v>35760</v>
      </c>
      <c r="E36" s="12">
        <f t="shared" si="31"/>
        <v>35791</v>
      </c>
      <c r="F36" s="12">
        <f t="shared" si="31"/>
        <v>35894</v>
      </c>
      <c r="G36" s="12">
        <f t="shared" si="31"/>
        <v>35867</v>
      </c>
      <c r="H36" s="12">
        <f t="shared" si="31"/>
        <v>35789</v>
      </c>
      <c r="I36" s="12">
        <f t="shared" si="31"/>
        <v>35765</v>
      </c>
      <c r="J36" s="12">
        <f t="shared" si="31"/>
        <v>35864</v>
      </c>
      <c r="K36" s="12">
        <f t="shared" ref="K36:L36" si="32">SUM(K31:K33)</f>
        <v>35922</v>
      </c>
      <c r="L36" s="12">
        <f t="shared" si="32"/>
        <v>35943</v>
      </c>
      <c r="M36" s="12">
        <f>SUM(M31:M33)</f>
        <v>36011</v>
      </c>
      <c r="N36" s="12">
        <f>SUM(N31:N33)</f>
        <v>36023</v>
      </c>
      <c r="P36" s="13">
        <f t="shared" si="26"/>
        <v>62.284772904414368</v>
      </c>
      <c r="Q36" s="13">
        <f t="shared" si="26"/>
        <v>62.651240837233942</v>
      </c>
      <c r="R36" s="13">
        <f t="shared" si="26"/>
        <v>63.014326243634244</v>
      </c>
      <c r="S36" s="13">
        <f t="shared" si="26"/>
        <v>63.492992726627641</v>
      </c>
      <c r="T36" s="13">
        <f t="shared" si="26"/>
        <v>63.775274510500694</v>
      </c>
      <c r="U36" s="13">
        <f t="shared" si="26"/>
        <v>64.066519005430123</v>
      </c>
      <c r="V36" s="13">
        <f t="shared" si="26"/>
        <v>64.084015255967202</v>
      </c>
      <c r="W36" s="13">
        <f t="shared" si="26"/>
        <v>64.026136770497672</v>
      </c>
      <c r="X36" s="13">
        <f t="shared" si="26"/>
        <v>64.183832346045776</v>
      </c>
      <c r="Y36" s="13">
        <f t="shared" si="26"/>
        <v>64.155593656236604</v>
      </c>
      <c r="Z36" s="13">
        <f t="shared" si="26"/>
        <v>64.091225192132811</v>
      </c>
      <c r="AA36" s="13">
        <f t="shared" si="26"/>
        <v>63.825525956647347</v>
      </c>
      <c r="AB36" s="13">
        <f t="shared" si="26"/>
        <v>63.687634807821503</v>
      </c>
      <c r="AD36" s="23">
        <f t="shared" si="27"/>
        <v>862</v>
      </c>
      <c r="AE36" s="13">
        <f t="shared" si="28"/>
        <v>2.4515798754301641</v>
      </c>
    </row>
    <row r="37" spans="1:31" ht="12" customHeight="1" thickBot="1" x14ac:dyDescent="0.3">
      <c r="A37" s="18" t="s">
        <v>2</v>
      </c>
      <c r="B37" s="19">
        <f t="shared" ref="B37:J37" si="33">SUM(B34:B34)</f>
        <v>3847</v>
      </c>
      <c r="C37" s="19">
        <f t="shared" si="33"/>
        <v>3947</v>
      </c>
      <c r="D37" s="19">
        <f t="shared" si="33"/>
        <v>4095</v>
      </c>
      <c r="E37" s="19">
        <f t="shared" si="33"/>
        <v>4153</v>
      </c>
      <c r="F37" s="19">
        <f t="shared" si="33"/>
        <v>4242</v>
      </c>
      <c r="G37" s="19">
        <f t="shared" si="33"/>
        <v>4271</v>
      </c>
      <c r="H37" s="19">
        <f t="shared" si="33"/>
        <v>4437</v>
      </c>
      <c r="I37" s="19">
        <f t="shared" si="33"/>
        <v>4545</v>
      </c>
      <c r="J37" s="19">
        <f t="shared" si="33"/>
        <v>4637</v>
      </c>
      <c r="K37" s="19">
        <f t="shared" ref="K37:L37" si="34">SUM(K34:K34)</f>
        <v>4773</v>
      </c>
      <c r="L37" s="19">
        <f t="shared" si="34"/>
        <v>4885</v>
      </c>
      <c r="M37" s="19">
        <f>M34</f>
        <v>5077</v>
      </c>
      <c r="N37" s="19">
        <f>N34</f>
        <v>5280</v>
      </c>
      <c r="O37" s="66"/>
      <c r="P37" s="25">
        <f t="shared" si="26"/>
        <v>6.8146389853326719</v>
      </c>
      <c r="Q37" s="25">
        <f t="shared" si="26"/>
        <v>6.9716506226265125</v>
      </c>
      <c r="R37" s="25">
        <f t="shared" si="26"/>
        <v>7.2159861847785862</v>
      </c>
      <c r="S37" s="25">
        <f t="shared" si="26"/>
        <v>7.3673940039027856</v>
      </c>
      <c r="T37" s="25">
        <f t="shared" si="26"/>
        <v>7.5370455918410864</v>
      </c>
      <c r="U37" s="25">
        <f t="shared" si="26"/>
        <v>7.6289654186910543</v>
      </c>
      <c r="V37" s="25">
        <f t="shared" si="26"/>
        <v>7.9449209447239779</v>
      </c>
      <c r="W37" s="25">
        <f t="shared" si="26"/>
        <v>8.1364124597207308</v>
      </c>
      <c r="X37" s="25">
        <f t="shared" si="26"/>
        <v>8.2985843907153214</v>
      </c>
      <c r="Y37" s="25">
        <f t="shared" si="26"/>
        <v>8.5244320617231022</v>
      </c>
      <c r="Z37" s="25">
        <f t="shared" si="26"/>
        <v>8.7106150032988001</v>
      </c>
      <c r="AA37" s="25">
        <f t="shared" si="26"/>
        <v>8.998422573155386</v>
      </c>
      <c r="AB37" s="25">
        <f t="shared" si="26"/>
        <v>9.3348891481913654</v>
      </c>
      <c r="AC37" s="21"/>
      <c r="AD37" s="128">
        <f t="shared" si="27"/>
        <v>1433</v>
      </c>
      <c r="AE37" s="25">
        <f>IF(AD37="-","-",(AD37/B37*100))</f>
        <v>37.249805042890564</v>
      </c>
    </row>
    <row r="38" spans="1:31" ht="12" customHeight="1" x14ac:dyDescent="0.25">
      <c r="A38" s="103" t="s">
        <v>66</v>
      </c>
      <c r="B38" s="102"/>
      <c r="C38" s="104"/>
      <c r="D38" s="104"/>
      <c r="E38" s="105"/>
      <c r="F38" s="102"/>
      <c r="G38" s="102"/>
      <c r="Q38" s="8"/>
      <c r="R38" s="8"/>
      <c r="AE38" s="24"/>
    </row>
    <row r="39" spans="1:31" ht="12" customHeight="1" x14ac:dyDescent="0.25">
      <c r="A39" s="87" t="s">
        <v>129</v>
      </c>
    </row>
  </sheetData>
  <mergeCells count="3">
    <mergeCell ref="B3:J3"/>
    <mergeCell ref="P3:X3"/>
    <mergeCell ref="AD3:AE3"/>
  </mergeCells>
  <pageMargins left="0.70866141732283472" right="0.70866141732283472" top="0.74803149606299213" bottom="0.74803149606299213" header="0.31496062992125984" footer="0.31496062992125984"/>
  <pageSetup paperSize="9" orientation="landscape" r:id="rId1"/>
  <ignoredErrors>
    <ignoredError sqref="A12:A15 A31:A36 A18" formulaRange="1"/>
    <ignoredError sqref="A8" twoDigitTextYear="1"/>
    <ignoredError sqref="A19:A26 A29:A30" twoDigitTextYear="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05C72-2612-4027-9E74-022B0E8C1A8C}">
  <dimension ref="A1:P8"/>
  <sheetViews>
    <sheetView showGridLines="0" workbookViewId="0"/>
  </sheetViews>
  <sheetFormatPr defaultRowHeight="15" x14ac:dyDescent="0.25"/>
  <cols>
    <col min="1" max="1" width="19.42578125" customWidth="1"/>
    <col min="2" max="13" width="6.140625" customWidth="1"/>
    <col min="14" max="14" width="10.28515625" customWidth="1"/>
  </cols>
  <sheetData>
    <row r="1" spans="1:16" ht="12" customHeight="1" x14ac:dyDescent="0.25">
      <c r="A1" s="26" t="s">
        <v>54</v>
      </c>
      <c r="B1" s="26"/>
      <c r="C1" s="26"/>
      <c r="D1" s="26"/>
      <c r="E1" s="26"/>
      <c r="F1" s="26"/>
      <c r="G1" s="26"/>
      <c r="H1" s="26"/>
      <c r="I1" s="26"/>
      <c r="J1" s="26"/>
      <c r="K1" s="26"/>
      <c r="L1" s="26"/>
      <c r="M1" s="26"/>
    </row>
    <row r="2" spans="1:16" ht="27" customHeight="1" thickBot="1" x14ac:dyDescent="0.3">
      <c r="A2" s="35" t="s">
        <v>134</v>
      </c>
      <c r="B2" s="26"/>
      <c r="C2" s="26"/>
      <c r="D2" s="26"/>
      <c r="E2" s="26"/>
      <c r="F2" s="26"/>
      <c r="G2" s="26"/>
      <c r="H2" s="26"/>
      <c r="I2" s="26"/>
      <c r="J2" s="26"/>
      <c r="K2" s="26"/>
      <c r="L2" s="26"/>
      <c r="M2" s="26"/>
      <c r="P2" s="35"/>
    </row>
    <row r="3" spans="1:16" ht="36" customHeight="1" x14ac:dyDescent="0.25">
      <c r="A3" s="36"/>
      <c r="B3" s="89" t="s">
        <v>22</v>
      </c>
      <c r="C3" s="89" t="s">
        <v>23</v>
      </c>
      <c r="D3" s="89" t="s">
        <v>24</v>
      </c>
      <c r="E3" s="89" t="s">
        <v>25</v>
      </c>
      <c r="F3" s="89" t="s">
        <v>26</v>
      </c>
      <c r="G3" s="89" t="s">
        <v>29</v>
      </c>
      <c r="H3" s="89" t="s">
        <v>30</v>
      </c>
      <c r="I3" s="89" t="s">
        <v>36</v>
      </c>
      <c r="J3" s="89">
        <v>2019</v>
      </c>
      <c r="K3" s="89">
        <v>2020</v>
      </c>
      <c r="L3" s="89">
        <v>2021</v>
      </c>
      <c r="M3" s="89">
        <v>2022</v>
      </c>
      <c r="N3" s="106" t="s">
        <v>135</v>
      </c>
      <c r="P3" s="58"/>
    </row>
    <row r="4" spans="1:16" ht="17.25" customHeight="1" x14ac:dyDescent="0.25">
      <c r="A4" s="27" t="s">
        <v>37</v>
      </c>
      <c r="B4" s="88">
        <v>11190</v>
      </c>
      <c r="C4" s="88">
        <v>11263</v>
      </c>
      <c r="D4" s="88">
        <v>11346</v>
      </c>
      <c r="E4" s="88">
        <v>11393</v>
      </c>
      <c r="F4" s="88">
        <v>11480</v>
      </c>
      <c r="G4" s="88">
        <v>11461</v>
      </c>
      <c r="H4" s="88">
        <v>11565</v>
      </c>
      <c r="I4" s="88">
        <v>11677</v>
      </c>
      <c r="J4" s="88">
        <v>11743</v>
      </c>
      <c r="K4" s="88">
        <v>11679</v>
      </c>
      <c r="L4" s="88">
        <v>11705</v>
      </c>
      <c r="M4" s="88">
        <v>11742</v>
      </c>
      <c r="N4" s="116">
        <f>(M4-B4)/B4*100</f>
        <v>4.9329758713136735</v>
      </c>
    </row>
    <row r="5" spans="1:16" ht="17.25" customHeight="1" x14ac:dyDescent="0.25">
      <c r="A5" s="29" t="s">
        <v>72</v>
      </c>
      <c r="B5" s="91">
        <v>19866</v>
      </c>
      <c r="C5" s="91">
        <v>19762</v>
      </c>
      <c r="D5" s="91">
        <v>19771</v>
      </c>
      <c r="E5" s="91">
        <v>19922</v>
      </c>
      <c r="F5" s="91">
        <v>20198</v>
      </c>
      <c r="G5" s="91">
        <v>20489</v>
      </c>
      <c r="H5" s="91">
        <v>20859</v>
      </c>
      <c r="I5" s="91">
        <v>21106</v>
      </c>
      <c r="J5" s="91">
        <v>21572</v>
      </c>
      <c r="K5" s="42">
        <v>21950</v>
      </c>
      <c r="L5" s="42">
        <v>22331</v>
      </c>
      <c r="M5" s="42">
        <v>22731</v>
      </c>
      <c r="N5" s="116">
        <f t="shared" ref="N5:N6" si="0">(M5-B5)/B5*100</f>
        <v>14.421624886741165</v>
      </c>
    </row>
    <row r="6" spans="1:16" ht="17.25" customHeight="1" thickBot="1" x14ac:dyDescent="0.3">
      <c r="A6" s="30" t="s">
        <v>73</v>
      </c>
      <c r="B6" s="57">
        <v>15862</v>
      </c>
      <c r="C6" s="57">
        <v>16181</v>
      </c>
      <c r="D6" s="57">
        <v>16454</v>
      </c>
      <c r="E6" s="57">
        <v>16818</v>
      </c>
      <c r="F6" s="57">
        <v>16992</v>
      </c>
      <c r="G6" s="57">
        <v>17316</v>
      </c>
      <c r="H6" s="57">
        <v>17600</v>
      </c>
      <c r="I6" s="57">
        <v>17796</v>
      </c>
      <c r="J6" s="57">
        <v>17984</v>
      </c>
      <c r="K6" s="57">
        <v>18326</v>
      </c>
      <c r="L6" s="57">
        <v>18800</v>
      </c>
      <c r="M6" s="57">
        <v>19261</v>
      </c>
      <c r="N6" s="33">
        <f t="shared" si="0"/>
        <v>21.428571428571427</v>
      </c>
    </row>
    <row r="7" spans="1:16" ht="12" customHeight="1" x14ac:dyDescent="0.25">
      <c r="A7" s="103" t="s">
        <v>66</v>
      </c>
    </row>
    <row r="8" spans="1:16" ht="12" customHeight="1" x14ac:dyDescent="0.25">
      <c r="A8" s="87" t="s">
        <v>129</v>
      </c>
    </row>
  </sheetData>
  <pageMargins left="0.70866141732283472" right="0.70866141732283472" top="0.74803149606299213" bottom="0.74803149606299213" header="0.31496062992125984" footer="0.31496062992125984"/>
  <pageSetup paperSize="9" orientation="landscape" r:id="rId1"/>
  <ignoredErrors>
    <ignoredError sqref="B3:I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202D-83F8-4A8D-B50E-EC69E3291435}">
  <dimension ref="A1:N18"/>
  <sheetViews>
    <sheetView showGridLines="0" workbookViewId="0"/>
  </sheetViews>
  <sheetFormatPr defaultColWidth="8.85546875" defaultRowHeight="12" x14ac:dyDescent="0.2"/>
  <cols>
    <col min="1" max="6" width="8.85546875" style="26"/>
    <col min="7" max="7" width="2.28515625" style="26" customWidth="1"/>
    <col min="8" max="9" width="8.42578125" style="26" customWidth="1"/>
    <col min="10" max="16384" width="8.85546875" style="26"/>
  </cols>
  <sheetData>
    <row r="1" spans="1:14" ht="12" customHeight="1" x14ac:dyDescent="0.2">
      <c r="A1" s="26" t="s">
        <v>54</v>
      </c>
      <c r="N1" s="54"/>
    </row>
    <row r="2" spans="1:14" ht="27" customHeight="1" thickBot="1" x14ac:dyDescent="0.25">
      <c r="A2" s="35" t="s">
        <v>74</v>
      </c>
    </row>
    <row r="3" spans="1:14" ht="12" customHeight="1" x14ac:dyDescent="0.2">
      <c r="A3" s="56"/>
      <c r="B3" s="34" t="s">
        <v>31</v>
      </c>
      <c r="C3" s="34" t="s">
        <v>32</v>
      </c>
      <c r="D3" s="34" t="s">
        <v>33</v>
      </c>
      <c r="E3" s="34" t="s">
        <v>34</v>
      </c>
      <c r="F3" s="34" t="s">
        <v>35</v>
      </c>
      <c r="G3" s="28"/>
      <c r="H3" s="124" t="s">
        <v>75</v>
      </c>
      <c r="I3" s="124"/>
    </row>
    <row r="4" spans="1:14" ht="12" customHeight="1" x14ac:dyDescent="0.2">
      <c r="A4" s="55"/>
      <c r="B4" s="55"/>
      <c r="C4" s="55"/>
      <c r="D4" s="55"/>
      <c r="E4" s="55"/>
      <c r="F4" s="55"/>
      <c r="G4" s="55"/>
      <c r="H4" s="7" t="s">
        <v>69</v>
      </c>
      <c r="I4" s="7" t="s">
        <v>70</v>
      </c>
    </row>
    <row r="5" spans="1:14" ht="17.25" customHeight="1" x14ac:dyDescent="0.2">
      <c r="A5" s="49" t="s">
        <v>3</v>
      </c>
      <c r="B5" s="51"/>
      <c r="C5" s="51"/>
      <c r="D5" s="51"/>
      <c r="E5" s="51"/>
      <c r="F5" s="51"/>
      <c r="G5" s="29"/>
      <c r="H5" s="12"/>
      <c r="I5" s="13"/>
    </row>
    <row r="6" spans="1:14" ht="12" customHeight="1" x14ac:dyDescent="0.2">
      <c r="A6" s="49" t="s">
        <v>27</v>
      </c>
      <c r="B6" s="129">
        <f>SUM(B7:B8)</f>
        <v>29884</v>
      </c>
      <c r="C6" s="129">
        <f>SUM(C7:C8)</f>
        <v>31091</v>
      </c>
      <c r="D6" s="129">
        <f t="shared" ref="D6:F6" si="0">SUM(D7:D8)</f>
        <v>32028</v>
      </c>
      <c r="E6" s="129">
        <f t="shared" si="0"/>
        <v>32792</v>
      </c>
      <c r="F6" s="129">
        <f t="shared" si="0"/>
        <v>33438</v>
      </c>
      <c r="G6" s="49"/>
      <c r="H6" s="23">
        <f>IF(F6-B6=0,"-",F6-B6)</f>
        <v>3554</v>
      </c>
      <c r="I6" s="24">
        <f>IF(H6="-","-",(H6/B6*100))</f>
        <v>11.892651586133047</v>
      </c>
    </row>
    <row r="7" spans="1:14" ht="12" customHeight="1" x14ac:dyDescent="0.2">
      <c r="A7" s="29" t="s">
        <v>76</v>
      </c>
      <c r="B7" s="91">
        <v>15005</v>
      </c>
      <c r="C7" s="91">
        <v>15705</v>
      </c>
      <c r="D7" s="91">
        <v>16265</v>
      </c>
      <c r="E7" s="91">
        <v>16722</v>
      </c>
      <c r="F7" s="91">
        <v>17114</v>
      </c>
      <c r="G7" s="29"/>
      <c r="H7" s="15">
        <f>IF(F7-B7=0,"-",F7-B7)</f>
        <v>2109</v>
      </c>
      <c r="I7" s="90">
        <f>IF(H7="-","-",(H7/B7*100))</f>
        <v>14.055314895034988</v>
      </c>
    </row>
    <row r="8" spans="1:14" ht="12" customHeight="1" x14ac:dyDescent="0.2">
      <c r="A8" s="29" t="s">
        <v>77</v>
      </c>
      <c r="B8" s="91">
        <v>14879</v>
      </c>
      <c r="C8" s="91">
        <v>15386</v>
      </c>
      <c r="D8" s="91">
        <v>15763</v>
      </c>
      <c r="E8" s="91">
        <v>16070</v>
      </c>
      <c r="F8" s="91">
        <v>16324</v>
      </c>
      <c r="G8" s="29"/>
      <c r="H8" s="12">
        <f>IF(F8-B8=0,"-",F8-B8)</f>
        <v>1445</v>
      </c>
      <c r="I8" s="13">
        <f>IF(H8="-","-",(H8/B8*100))</f>
        <v>9.7116741716513211</v>
      </c>
    </row>
    <row r="9" spans="1:14" ht="17.25" customHeight="1" x14ac:dyDescent="0.2">
      <c r="A9" s="49" t="s">
        <v>126</v>
      </c>
      <c r="B9" s="91"/>
      <c r="C9" s="91"/>
      <c r="D9" s="91"/>
      <c r="E9" s="91"/>
      <c r="F9" s="91"/>
      <c r="G9" s="29"/>
      <c r="H9" s="15"/>
      <c r="I9" s="90"/>
    </row>
    <row r="10" spans="1:14" ht="12" customHeight="1" x14ac:dyDescent="0.2">
      <c r="A10" s="49" t="s">
        <v>27</v>
      </c>
      <c r="B10" s="129">
        <f>SUM(B11:B12)</f>
        <v>52103</v>
      </c>
      <c r="C10" s="129">
        <f>SUM(C11:C12)</f>
        <v>55316</v>
      </c>
      <c r="D10" s="129">
        <f t="shared" ref="D10:F10" si="1">SUM(D11:D12)</f>
        <v>56341</v>
      </c>
      <c r="E10" s="129">
        <f t="shared" si="1"/>
        <v>57180</v>
      </c>
      <c r="F10" s="129">
        <f t="shared" si="1"/>
        <v>57837</v>
      </c>
      <c r="G10" s="49"/>
      <c r="H10" s="10">
        <f>IF(F10-B10=0,"-",F10-B10)</f>
        <v>5734</v>
      </c>
      <c r="I10" s="11">
        <f>IF(H10="-","-",(H10/B10*100))</f>
        <v>11.005124465002016</v>
      </c>
    </row>
    <row r="11" spans="1:14" ht="12" customHeight="1" x14ac:dyDescent="0.2">
      <c r="A11" s="29" t="s">
        <v>76</v>
      </c>
      <c r="B11" s="91">
        <v>25156</v>
      </c>
      <c r="C11" s="91">
        <v>26666</v>
      </c>
      <c r="D11" s="91">
        <v>27204</v>
      </c>
      <c r="E11" s="91">
        <v>27658</v>
      </c>
      <c r="F11" s="91">
        <v>28016</v>
      </c>
      <c r="G11" s="29"/>
      <c r="H11" s="12">
        <f>IF(F11-B11=0,"-",F11-B11)</f>
        <v>2860</v>
      </c>
      <c r="I11" s="13">
        <f>IF(H11="-","-",(H11/B11*100))</f>
        <v>11.369057083797106</v>
      </c>
    </row>
    <row r="12" spans="1:14" ht="12" customHeight="1" x14ac:dyDescent="0.2">
      <c r="A12" s="29" t="s">
        <v>77</v>
      </c>
      <c r="B12" s="91">
        <v>26947</v>
      </c>
      <c r="C12" s="91">
        <v>28650</v>
      </c>
      <c r="D12" s="91">
        <v>29137</v>
      </c>
      <c r="E12" s="91">
        <v>29522</v>
      </c>
      <c r="F12" s="91">
        <v>29821</v>
      </c>
      <c r="G12" s="29"/>
      <c r="H12" s="15">
        <f t="shared" ref="H12" si="2">IF(F12-B12=0,"-",F12-B12)</f>
        <v>2874</v>
      </c>
      <c r="I12" s="90">
        <f t="shared" ref="I12" si="3">IF(H12="-","-",(H12/B12*100))</f>
        <v>10.665380190744795</v>
      </c>
    </row>
    <row r="13" spans="1:14" ht="17.25" customHeight="1" x14ac:dyDescent="0.2">
      <c r="A13" s="49" t="s">
        <v>65</v>
      </c>
      <c r="B13" s="91"/>
      <c r="C13" s="91"/>
      <c r="D13" s="91"/>
      <c r="E13" s="91"/>
      <c r="F13" s="91"/>
      <c r="G13" s="29"/>
      <c r="H13" s="12"/>
      <c r="I13" s="13"/>
    </row>
    <row r="14" spans="1:14" ht="12" customHeight="1" x14ac:dyDescent="0.2">
      <c r="A14" s="49" t="s">
        <v>27</v>
      </c>
      <c r="B14" s="129">
        <f>SUM(B15:B16)</f>
        <v>56081</v>
      </c>
      <c r="C14" s="129">
        <f>SUM(C15:C16)</f>
        <v>55732</v>
      </c>
      <c r="D14" s="129">
        <f t="shared" ref="D14:F14" si="4">SUM(D15:D16)</f>
        <v>54715</v>
      </c>
      <c r="E14" s="129">
        <f t="shared" si="4"/>
        <v>53253</v>
      </c>
      <c r="F14" s="129">
        <f t="shared" si="4"/>
        <v>51700</v>
      </c>
      <c r="G14" s="49"/>
      <c r="H14" s="23">
        <f t="shared" ref="H14:H16" si="5">IF(F14-B14=0,"-",F14-B14)</f>
        <v>-4381</v>
      </c>
      <c r="I14" s="24">
        <f t="shared" ref="I14:I16" si="6">IF(H14="-","-",(H14/B14*100))</f>
        <v>-7.8119149087926392</v>
      </c>
    </row>
    <row r="15" spans="1:14" ht="12" customHeight="1" x14ac:dyDescent="0.2">
      <c r="A15" s="29" t="s">
        <v>76</v>
      </c>
      <c r="B15" s="91">
        <v>26530</v>
      </c>
      <c r="C15" s="91">
        <v>26468</v>
      </c>
      <c r="D15" s="91">
        <v>26100</v>
      </c>
      <c r="E15" s="91">
        <v>25507</v>
      </c>
      <c r="F15" s="91">
        <v>24856</v>
      </c>
      <c r="G15" s="29"/>
      <c r="H15" s="15">
        <f t="shared" ref="H15" si="7">IF(F15-B15=0,"-",F15-B15)</f>
        <v>-1674</v>
      </c>
      <c r="I15" s="90">
        <f t="shared" ref="I15" si="8">IF(H15="-","-",(H15/B15*100))</f>
        <v>-6.3098379193365997</v>
      </c>
    </row>
    <row r="16" spans="1:14" ht="12" customHeight="1" thickBot="1" x14ac:dyDescent="0.25">
      <c r="A16" s="30" t="s">
        <v>77</v>
      </c>
      <c r="B16" s="57">
        <v>29551</v>
      </c>
      <c r="C16" s="57">
        <v>29264</v>
      </c>
      <c r="D16" s="57">
        <v>28615</v>
      </c>
      <c r="E16" s="57">
        <v>27746</v>
      </c>
      <c r="F16" s="57">
        <v>26844</v>
      </c>
      <c r="G16" s="30"/>
      <c r="H16" s="19">
        <f t="shared" si="5"/>
        <v>-2707</v>
      </c>
      <c r="I16" s="25">
        <f t="shared" si="6"/>
        <v>-9.1604345030625023</v>
      </c>
    </row>
    <row r="17" spans="1:1" ht="12" customHeight="1" x14ac:dyDescent="0.2">
      <c r="A17" s="103" t="s">
        <v>66</v>
      </c>
    </row>
    <row r="18" spans="1:1" x14ac:dyDescent="0.2">
      <c r="A18" s="87" t="s">
        <v>129</v>
      </c>
    </row>
  </sheetData>
  <mergeCells count="1">
    <mergeCell ref="H3:I3"/>
  </mergeCells>
  <pageMargins left="0.7" right="0.7" top="0.75" bottom="0.75" header="0.3" footer="0.3"/>
  <pageSetup paperSize="9" orientation="portrait" r:id="rId1"/>
  <ignoredErrors>
    <ignoredError sqref="B3:F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E5FF-3143-41D8-BBB3-AA5C8F018D5E}">
  <dimension ref="A1:N44"/>
  <sheetViews>
    <sheetView showGridLines="0" workbookViewId="0">
      <selection activeCell="F27" sqref="F27"/>
    </sheetView>
  </sheetViews>
  <sheetFormatPr defaultRowHeight="15" x14ac:dyDescent="0.25"/>
  <cols>
    <col min="2" max="2" width="9" customWidth="1"/>
    <col min="3" max="4" width="13" customWidth="1"/>
  </cols>
  <sheetData>
    <row r="1" spans="1:14" ht="12" customHeight="1" x14ac:dyDescent="0.25">
      <c r="A1" s="26" t="s">
        <v>54</v>
      </c>
      <c r="L1" s="26"/>
      <c r="M1" s="26"/>
      <c r="N1" s="26"/>
    </row>
    <row r="2" spans="1:14" ht="27" customHeight="1" thickBot="1" x14ac:dyDescent="0.3">
      <c r="A2" s="35" t="s">
        <v>144</v>
      </c>
      <c r="B2" s="26"/>
      <c r="C2" s="26"/>
      <c r="D2" s="26"/>
      <c r="L2" s="26"/>
      <c r="M2" s="26"/>
      <c r="N2" s="26"/>
    </row>
    <row r="3" spans="1:14" ht="12" customHeight="1" x14ac:dyDescent="0.25">
      <c r="A3" s="28"/>
      <c r="B3" s="34" t="s">
        <v>3</v>
      </c>
      <c r="C3" s="34" t="s">
        <v>64</v>
      </c>
      <c r="D3" s="34" t="s">
        <v>65</v>
      </c>
      <c r="G3" s="26"/>
    </row>
    <row r="4" spans="1:14" ht="17.25" customHeight="1" x14ac:dyDescent="0.25">
      <c r="A4" s="92">
        <v>1990</v>
      </c>
      <c r="B4" s="31">
        <v>15.9</v>
      </c>
      <c r="C4" s="31">
        <v>34.200000000000003</v>
      </c>
      <c r="D4" s="31">
        <v>0</v>
      </c>
    </row>
    <row r="5" spans="1:14" ht="12" customHeight="1" x14ac:dyDescent="0.25">
      <c r="A5" s="130">
        <v>1995</v>
      </c>
      <c r="B5" s="116">
        <v>16.5</v>
      </c>
      <c r="C5" s="116">
        <v>31.3</v>
      </c>
      <c r="D5" s="116">
        <v>0</v>
      </c>
    </row>
    <row r="6" spans="1:14" ht="12" customHeight="1" x14ac:dyDescent="0.25">
      <c r="A6" s="130">
        <v>2000</v>
      </c>
      <c r="B6" s="116">
        <v>16.8</v>
      </c>
      <c r="C6" s="116">
        <v>32.5</v>
      </c>
      <c r="D6" s="116">
        <v>0</v>
      </c>
    </row>
    <row r="7" spans="1:14" ht="12" customHeight="1" x14ac:dyDescent="0.25">
      <c r="A7" s="130">
        <v>2005</v>
      </c>
      <c r="B7" s="116">
        <v>17.399999999999999</v>
      </c>
      <c r="C7" s="116">
        <v>34.6</v>
      </c>
      <c r="D7" s="116">
        <v>0.1</v>
      </c>
    </row>
    <row r="8" spans="1:14" ht="12" customHeight="1" x14ac:dyDescent="0.25">
      <c r="A8" s="130">
        <v>2010</v>
      </c>
      <c r="B8" s="116">
        <v>17.899999999999999</v>
      </c>
      <c r="C8" s="116">
        <v>35</v>
      </c>
      <c r="D8" s="116">
        <v>0.1</v>
      </c>
    </row>
    <row r="9" spans="1:14" ht="17.25" customHeight="1" x14ac:dyDescent="0.25">
      <c r="A9" s="130">
        <v>2015</v>
      </c>
      <c r="B9" s="116">
        <v>18.600000000000001</v>
      </c>
      <c r="C9" s="116">
        <v>35.1</v>
      </c>
      <c r="D9" s="116">
        <v>0.1</v>
      </c>
    </row>
    <row r="10" spans="1:14" ht="12" customHeight="1" x14ac:dyDescent="0.25">
      <c r="A10" s="130">
        <v>2016</v>
      </c>
      <c r="B10" s="116">
        <v>18.7</v>
      </c>
      <c r="C10" s="116">
        <v>35.4</v>
      </c>
      <c r="D10" s="116">
        <v>0.1</v>
      </c>
    </row>
    <row r="11" spans="1:14" ht="12" customHeight="1" x14ac:dyDescent="0.25">
      <c r="A11" s="130">
        <v>2017</v>
      </c>
      <c r="B11" s="116">
        <v>18.8</v>
      </c>
      <c r="C11" s="116">
        <v>35.9</v>
      </c>
      <c r="D11" s="116">
        <v>0.1</v>
      </c>
    </row>
    <row r="12" spans="1:14" ht="12" customHeight="1" x14ac:dyDescent="0.25">
      <c r="A12" s="130">
        <v>2018</v>
      </c>
      <c r="B12" s="116">
        <v>19</v>
      </c>
      <c r="C12" s="116">
        <v>36.4</v>
      </c>
      <c r="D12" s="116">
        <v>0.1</v>
      </c>
    </row>
    <row r="13" spans="1:14" ht="12" customHeight="1" x14ac:dyDescent="0.25">
      <c r="A13" s="130">
        <v>2019</v>
      </c>
      <c r="B13" s="116">
        <v>19.2</v>
      </c>
      <c r="C13" s="116">
        <v>37</v>
      </c>
      <c r="D13" s="116">
        <v>0.1</v>
      </c>
      <c r="E13" s="46"/>
      <c r="F13" s="94"/>
      <c r="G13" s="78"/>
      <c r="H13" s="78"/>
      <c r="I13" s="78"/>
      <c r="J13" s="78"/>
      <c r="K13" s="78"/>
      <c r="L13" s="78"/>
      <c r="M13" s="78"/>
    </row>
    <row r="14" spans="1:14" ht="17.25" customHeight="1" x14ac:dyDescent="0.25">
      <c r="A14" s="130">
        <v>2020</v>
      </c>
      <c r="B14" s="116">
        <v>19.2</v>
      </c>
      <c r="C14" s="116">
        <v>37.6</v>
      </c>
      <c r="D14" s="116">
        <v>0.1</v>
      </c>
      <c r="F14" s="94"/>
      <c r="G14" s="78"/>
      <c r="H14" s="78"/>
      <c r="I14" s="78"/>
      <c r="J14" s="78"/>
      <c r="K14" s="78"/>
      <c r="L14" s="78"/>
      <c r="M14" s="78"/>
    </row>
    <row r="15" spans="1:14" ht="12" customHeight="1" x14ac:dyDescent="0.25">
      <c r="A15" s="130">
        <v>2021</v>
      </c>
      <c r="B15" s="116">
        <v>19.399999999999999</v>
      </c>
      <c r="C15" s="116">
        <v>38.1</v>
      </c>
      <c r="D15" s="116">
        <v>0.1</v>
      </c>
      <c r="F15" s="94"/>
      <c r="G15" s="78"/>
      <c r="H15" s="78"/>
      <c r="I15" s="78"/>
      <c r="J15" s="78"/>
      <c r="K15" s="78"/>
      <c r="L15" s="78"/>
      <c r="M15" s="78"/>
    </row>
    <row r="16" spans="1:14" ht="12" customHeight="1" thickBot="1" x14ac:dyDescent="0.3">
      <c r="A16" s="93">
        <v>2022</v>
      </c>
      <c r="B16" s="33">
        <v>19.5</v>
      </c>
      <c r="C16" s="33">
        <v>38.700000000000003</v>
      </c>
      <c r="D16" s="33">
        <v>0.1</v>
      </c>
    </row>
    <row r="17" spans="1:4" ht="12" customHeight="1" x14ac:dyDescent="0.25">
      <c r="A17" s="103" t="s">
        <v>66</v>
      </c>
      <c r="B17" s="26"/>
      <c r="C17" s="26"/>
      <c r="D17" s="26"/>
    </row>
    <row r="18" spans="1:4" ht="12" customHeight="1" x14ac:dyDescent="0.25">
      <c r="A18" s="87" t="s">
        <v>129</v>
      </c>
      <c r="B18" s="26"/>
      <c r="C18" s="26"/>
      <c r="D18" s="26"/>
    </row>
    <row r="19" spans="1:4" x14ac:dyDescent="0.25">
      <c r="A19" s="26"/>
      <c r="B19" s="26"/>
      <c r="C19" s="26"/>
      <c r="D19" s="26"/>
    </row>
    <row r="20" spans="1:4" x14ac:dyDescent="0.25">
      <c r="A20" s="26"/>
      <c r="B20" s="26"/>
      <c r="C20" s="26"/>
      <c r="D20" s="26"/>
    </row>
    <row r="21" spans="1:4" x14ac:dyDescent="0.25">
      <c r="B21" s="26"/>
      <c r="C21" s="26"/>
      <c r="D21" s="26"/>
    </row>
    <row r="22" spans="1:4" x14ac:dyDescent="0.25">
      <c r="A22" s="26"/>
      <c r="B22" s="26"/>
      <c r="C22" s="26"/>
      <c r="D22" s="26"/>
    </row>
    <row r="23" spans="1:4" x14ac:dyDescent="0.25">
      <c r="A23" s="26"/>
      <c r="B23" s="26"/>
      <c r="C23" s="26"/>
      <c r="D23" s="26"/>
    </row>
    <row r="24" spans="1:4" x14ac:dyDescent="0.25">
      <c r="B24" s="26"/>
      <c r="C24" s="26"/>
      <c r="D24" s="26"/>
    </row>
    <row r="25" spans="1:4" x14ac:dyDescent="0.25">
      <c r="A25" s="26"/>
      <c r="B25" s="26"/>
      <c r="C25" s="26"/>
      <c r="D25" s="26"/>
    </row>
    <row r="26" spans="1:4" x14ac:dyDescent="0.25">
      <c r="B26" s="26"/>
      <c r="C26" s="26"/>
      <c r="D26" s="26"/>
    </row>
    <row r="27" spans="1:4" x14ac:dyDescent="0.25">
      <c r="A27" s="26"/>
      <c r="B27" s="26"/>
      <c r="C27" s="26"/>
      <c r="D27" s="26"/>
    </row>
    <row r="28" spans="1:4" x14ac:dyDescent="0.25">
      <c r="A28" s="26"/>
      <c r="B28" s="26"/>
      <c r="C28" s="26"/>
      <c r="D28" s="26"/>
    </row>
    <row r="29" spans="1:4" x14ac:dyDescent="0.25">
      <c r="A29" s="26"/>
      <c r="B29" s="26"/>
      <c r="C29" s="26"/>
      <c r="D29" s="26"/>
    </row>
    <row r="30" spans="1:4" x14ac:dyDescent="0.25">
      <c r="A30" s="26"/>
      <c r="B30" s="26"/>
      <c r="C30" s="26"/>
      <c r="D30" s="26"/>
    </row>
    <row r="31" spans="1:4" x14ac:dyDescent="0.25">
      <c r="A31" s="26"/>
      <c r="B31" s="26"/>
      <c r="C31" s="26"/>
      <c r="D31" s="26"/>
    </row>
    <row r="32" spans="1:4" x14ac:dyDescent="0.25">
      <c r="A32" s="26"/>
      <c r="B32" s="26"/>
      <c r="C32" s="26"/>
      <c r="D32" s="26"/>
    </row>
    <row r="33" spans="1:4" x14ac:dyDescent="0.25">
      <c r="A33" s="26"/>
      <c r="B33" s="26"/>
      <c r="C33" s="26"/>
      <c r="D33" s="26"/>
    </row>
    <row r="34" spans="1:4" x14ac:dyDescent="0.25">
      <c r="A34" s="26"/>
      <c r="B34" s="26"/>
      <c r="C34" s="26"/>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0046-13B1-43E1-AD95-4EDE5FBCA7CF}">
  <dimension ref="A1:W22"/>
  <sheetViews>
    <sheetView showGridLines="0" workbookViewId="0"/>
  </sheetViews>
  <sheetFormatPr defaultColWidth="9.140625" defaultRowHeight="12" x14ac:dyDescent="0.2"/>
  <cols>
    <col min="1" max="1" width="17.42578125" style="26" customWidth="1"/>
    <col min="2" max="20" width="5.42578125" style="26" customWidth="1"/>
    <col min="21" max="23" width="4.85546875" style="26" customWidth="1"/>
    <col min="24" max="16384" width="9.140625" style="26"/>
  </cols>
  <sheetData>
    <row r="1" spans="1:23" x14ac:dyDescent="0.2">
      <c r="A1" s="26" t="s">
        <v>54</v>
      </c>
    </row>
    <row r="2" spans="1:23" ht="27" customHeight="1" thickBot="1" x14ac:dyDescent="0.25">
      <c r="A2" s="35" t="s">
        <v>136</v>
      </c>
    </row>
    <row r="3" spans="1:23" x14ac:dyDescent="0.2">
      <c r="A3" s="36"/>
      <c r="B3" s="37" t="s">
        <v>11</v>
      </c>
      <c r="C3" s="37" t="s">
        <v>12</v>
      </c>
      <c r="D3" s="37" t="s">
        <v>13</v>
      </c>
      <c r="E3" s="37" t="s">
        <v>14</v>
      </c>
      <c r="F3" s="37" t="s">
        <v>15</v>
      </c>
      <c r="G3" s="37" t="s">
        <v>16</v>
      </c>
      <c r="H3" s="37" t="s">
        <v>17</v>
      </c>
      <c r="I3" s="37" t="s">
        <v>18</v>
      </c>
      <c r="J3" s="37" t="s">
        <v>19</v>
      </c>
      <c r="K3" s="37" t="s">
        <v>20</v>
      </c>
      <c r="L3" s="37" t="s">
        <v>21</v>
      </c>
      <c r="M3" s="37" t="s">
        <v>22</v>
      </c>
      <c r="N3" s="37" t="s">
        <v>23</v>
      </c>
      <c r="O3" s="37" t="s">
        <v>24</v>
      </c>
      <c r="P3" s="37" t="s">
        <v>25</v>
      </c>
      <c r="Q3" s="37" t="s">
        <v>26</v>
      </c>
      <c r="R3" s="37" t="s">
        <v>29</v>
      </c>
      <c r="S3" s="37" t="s">
        <v>30</v>
      </c>
      <c r="T3" s="37">
        <v>2018</v>
      </c>
      <c r="U3" s="37">
        <v>2019</v>
      </c>
      <c r="V3" s="37">
        <v>2020</v>
      </c>
      <c r="W3" s="37">
        <v>2021</v>
      </c>
    </row>
    <row r="4" spans="1:23" ht="17.25" customHeight="1" x14ac:dyDescent="0.2">
      <c r="A4" s="49" t="s">
        <v>3</v>
      </c>
      <c r="B4" s="43"/>
      <c r="C4" s="43"/>
      <c r="D4" s="43"/>
      <c r="E4" s="43"/>
      <c r="F4" s="43"/>
      <c r="G4" s="43"/>
      <c r="H4" s="43"/>
      <c r="I4" s="43"/>
      <c r="J4" s="43"/>
      <c r="K4" s="43"/>
      <c r="L4" s="43"/>
      <c r="M4" s="43"/>
      <c r="N4" s="43"/>
      <c r="O4" s="44"/>
      <c r="P4" s="43"/>
      <c r="Q4" s="43"/>
      <c r="R4" s="43"/>
      <c r="S4" s="43"/>
      <c r="T4" s="44"/>
      <c r="U4" s="44"/>
    </row>
    <row r="5" spans="1:23" x14ac:dyDescent="0.2">
      <c r="A5" s="29" t="s">
        <v>76</v>
      </c>
      <c r="B5" s="44">
        <v>81.5</v>
      </c>
      <c r="C5" s="44">
        <v>84.7</v>
      </c>
      <c r="D5" s="44">
        <v>84.4</v>
      </c>
      <c r="E5" s="44">
        <v>84.1</v>
      </c>
      <c r="F5" s="44">
        <v>84</v>
      </c>
      <c r="G5" s="44">
        <v>83.6</v>
      </c>
      <c r="H5" s="44">
        <v>83.5</v>
      </c>
      <c r="I5" s="44">
        <v>83.7</v>
      </c>
      <c r="J5" s="44">
        <v>83.1</v>
      </c>
      <c r="K5" s="44">
        <v>83.1</v>
      </c>
      <c r="L5" s="44">
        <v>83.8</v>
      </c>
      <c r="M5" s="44">
        <v>84.7</v>
      </c>
      <c r="N5" s="44">
        <v>83.2</v>
      </c>
      <c r="O5" s="44">
        <v>84.2</v>
      </c>
      <c r="P5" s="44">
        <v>84.3</v>
      </c>
      <c r="Q5" s="44">
        <v>84.3</v>
      </c>
      <c r="R5" s="44">
        <v>84.1</v>
      </c>
      <c r="S5" s="44">
        <v>84.8</v>
      </c>
      <c r="T5" s="44">
        <v>84.7</v>
      </c>
      <c r="U5" s="44">
        <v>85</v>
      </c>
      <c r="V5" s="44">
        <v>85.5</v>
      </c>
      <c r="W5" s="44">
        <v>86</v>
      </c>
    </row>
    <row r="6" spans="1:23" x14ac:dyDescent="0.2">
      <c r="A6" s="29" t="s">
        <v>77</v>
      </c>
      <c r="B6" s="44">
        <v>78.5</v>
      </c>
      <c r="C6" s="44">
        <v>77.2</v>
      </c>
      <c r="D6" s="44">
        <v>79.2</v>
      </c>
      <c r="E6" s="44">
        <v>77.3</v>
      </c>
      <c r="F6" s="44">
        <v>76.099999999999994</v>
      </c>
      <c r="G6" s="44">
        <v>77.599999999999994</v>
      </c>
      <c r="H6" s="44">
        <v>78</v>
      </c>
      <c r="I6" s="44">
        <v>78.099999999999994</v>
      </c>
      <c r="J6" s="44">
        <v>79</v>
      </c>
      <c r="K6" s="44">
        <v>79.7</v>
      </c>
      <c r="L6" s="44">
        <v>80.099999999999994</v>
      </c>
      <c r="M6" s="44">
        <v>79.5</v>
      </c>
      <c r="N6" s="44">
        <v>79.7</v>
      </c>
      <c r="O6" s="44">
        <v>79.2</v>
      </c>
      <c r="P6" s="44">
        <v>79.599999999999994</v>
      </c>
      <c r="Q6" s="44">
        <v>79.5</v>
      </c>
      <c r="R6" s="44">
        <v>79.3</v>
      </c>
      <c r="S6" s="44">
        <v>80.2</v>
      </c>
      <c r="T6" s="44">
        <v>80.5</v>
      </c>
      <c r="U6" s="44">
        <v>80.5</v>
      </c>
      <c r="V6" s="44">
        <v>80.400000000000006</v>
      </c>
      <c r="W6" s="44">
        <v>81.2</v>
      </c>
    </row>
    <row r="7" spans="1:23" x14ac:dyDescent="0.2">
      <c r="A7" s="29" t="s">
        <v>78</v>
      </c>
      <c r="B7" s="44"/>
      <c r="C7" s="44"/>
      <c r="D7" s="44"/>
      <c r="E7" s="44"/>
      <c r="F7" s="44"/>
      <c r="G7" s="44"/>
      <c r="H7" s="44"/>
      <c r="I7" s="44"/>
      <c r="J7" s="44"/>
      <c r="K7" s="44"/>
      <c r="L7" s="44"/>
      <c r="M7" s="44"/>
      <c r="N7" s="44"/>
      <c r="O7" s="44"/>
      <c r="P7" s="44"/>
      <c r="Q7" s="44"/>
      <c r="R7" s="44"/>
      <c r="S7" s="44"/>
      <c r="T7" s="44"/>
      <c r="U7" s="44"/>
      <c r="V7" s="44"/>
      <c r="W7" s="44"/>
    </row>
    <row r="8" spans="1:23" x14ac:dyDescent="0.2">
      <c r="A8" s="29" t="s">
        <v>79</v>
      </c>
      <c r="B8" s="44">
        <v>3</v>
      </c>
      <c r="C8" s="44">
        <v>7.5</v>
      </c>
      <c r="D8" s="44">
        <v>5.2</v>
      </c>
      <c r="E8" s="44">
        <v>6.8</v>
      </c>
      <c r="F8" s="44">
        <v>7.9</v>
      </c>
      <c r="G8" s="44">
        <v>6</v>
      </c>
      <c r="H8" s="44">
        <v>5.5</v>
      </c>
      <c r="I8" s="44">
        <v>5.6</v>
      </c>
      <c r="J8" s="44">
        <v>4.0999999999999996</v>
      </c>
      <c r="K8" s="44">
        <v>3.4</v>
      </c>
      <c r="L8" s="44">
        <v>3.7</v>
      </c>
      <c r="M8" s="44">
        <v>5.2</v>
      </c>
      <c r="N8" s="44">
        <v>3.5</v>
      </c>
      <c r="O8" s="44">
        <v>5</v>
      </c>
      <c r="P8" s="44">
        <v>4.7</v>
      </c>
      <c r="Q8" s="44">
        <v>4.8</v>
      </c>
      <c r="R8" s="44">
        <v>4.8</v>
      </c>
      <c r="S8" s="44">
        <v>4.5999999999999996</v>
      </c>
      <c r="T8" s="44">
        <v>4.2</v>
      </c>
      <c r="U8" s="44">
        <v>4.5</v>
      </c>
      <c r="V8" s="44">
        <v>5.0999999999999996</v>
      </c>
      <c r="W8" s="44">
        <v>4.8</v>
      </c>
    </row>
    <row r="9" spans="1:23" ht="17.25" customHeight="1" x14ac:dyDescent="0.2">
      <c r="A9" s="49" t="s">
        <v>64</v>
      </c>
      <c r="B9" s="44"/>
      <c r="C9" s="44"/>
      <c r="D9" s="44"/>
      <c r="E9" s="44"/>
      <c r="F9" s="44"/>
      <c r="G9" s="44"/>
      <c r="H9" s="44"/>
      <c r="I9" s="44"/>
      <c r="J9" s="44"/>
      <c r="K9" s="44"/>
      <c r="L9" s="44"/>
      <c r="M9" s="44"/>
      <c r="N9" s="44"/>
      <c r="O9" s="44"/>
      <c r="P9" s="44"/>
      <c r="Q9" s="44"/>
      <c r="R9" s="44"/>
      <c r="S9" s="44"/>
      <c r="T9" s="44"/>
      <c r="U9" s="44"/>
      <c r="V9" s="44"/>
      <c r="W9" s="44"/>
    </row>
    <row r="10" spans="1:23" x14ac:dyDescent="0.2">
      <c r="A10" s="29" t="s">
        <v>76</v>
      </c>
      <c r="B10" s="44">
        <v>81.3</v>
      </c>
      <c r="C10" s="44">
        <v>81.400000000000006</v>
      </c>
      <c r="D10" s="44">
        <v>81.5</v>
      </c>
      <c r="E10" s="44">
        <v>81.7</v>
      </c>
      <c r="F10" s="44">
        <v>81.900000000000006</v>
      </c>
      <c r="G10" s="44">
        <v>82.2</v>
      </c>
      <c r="H10" s="44">
        <v>82.4</v>
      </c>
      <c r="I10" s="44">
        <v>82.7</v>
      </c>
      <c r="J10" s="44">
        <v>83</v>
      </c>
      <c r="K10" s="44">
        <v>83.2</v>
      </c>
      <c r="L10" s="44">
        <v>83.4</v>
      </c>
      <c r="M10" s="44">
        <v>83.6</v>
      </c>
      <c r="N10" s="44">
        <v>83.8</v>
      </c>
      <c r="O10" s="44">
        <v>84</v>
      </c>
      <c r="P10" s="44">
        <v>84.1</v>
      </c>
      <c r="Q10" s="44">
        <v>84.3</v>
      </c>
      <c r="R10" s="44">
        <v>84.5</v>
      </c>
      <c r="S10" s="44">
        <v>84.7</v>
      </c>
      <c r="T10" s="44">
        <v>85</v>
      </c>
      <c r="U10" s="44">
        <v>85.2</v>
      </c>
      <c r="V10" s="44">
        <v>85.4</v>
      </c>
      <c r="W10" s="44">
        <v>85.7</v>
      </c>
    </row>
    <row r="11" spans="1:23" x14ac:dyDescent="0.2">
      <c r="A11" s="29" t="s">
        <v>77</v>
      </c>
      <c r="B11" s="44">
        <v>76.099999999999994</v>
      </c>
      <c r="C11" s="44">
        <v>76.3</v>
      </c>
      <c r="D11" s="44">
        <v>76.599999999999994</v>
      </c>
      <c r="E11" s="44">
        <v>76.8</v>
      </c>
      <c r="F11" s="44">
        <v>77.099999999999994</v>
      </c>
      <c r="G11" s="44">
        <v>77.3</v>
      </c>
      <c r="H11" s="44">
        <v>77.5</v>
      </c>
      <c r="I11" s="44">
        <v>77.7</v>
      </c>
      <c r="J11" s="44">
        <v>77.900000000000006</v>
      </c>
      <c r="K11" s="44">
        <v>78.099999999999994</v>
      </c>
      <c r="L11" s="44">
        <v>78.400000000000006</v>
      </c>
      <c r="M11" s="44">
        <v>78.7</v>
      </c>
      <c r="N11" s="44">
        <v>79</v>
      </c>
      <c r="O11" s="44">
        <v>79.3</v>
      </c>
      <c r="P11" s="44">
        <v>79.599999999999994</v>
      </c>
      <c r="Q11" s="44">
        <v>79.900000000000006</v>
      </c>
      <c r="R11" s="44">
        <v>80.2</v>
      </c>
      <c r="S11" s="44">
        <v>80.5</v>
      </c>
      <c r="T11" s="44">
        <v>80.599999999999994</v>
      </c>
      <c r="U11" s="44">
        <v>80.8</v>
      </c>
      <c r="V11" s="44">
        <v>81.099999999999994</v>
      </c>
      <c r="W11" s="44">
        <v>81.400000000000006</v>
      </c>
    </row>
    <row r="12" spans="1:23" x14ac:dyDescent="0.2">
      <c r="A12" s="29" t="s">
        <v>78</v>
      </c>
      <c r="B12" s="44"/>
      <c r="C12" s="44"/>
      <c r="D12" s="44"/>
      <c r="E12" s="44"/>
      <c r="F12" s="44"/>
      <c r="G12" s="44"/>
      <c r="H12" s="44"/>
      <c r="I12" s="44"/>
      <c r="J12" s="44"/>
      <c r="K12" s="44"/>
      <c r="L12" s="44"/>
      <c r="M12" s="44"/>
      <c r="N12" s="44"/>
      <c r="O12" s="44"/>
      <c r="P12" s="44"/>
      <c r="Q12" s="44"/>
      <c r="R12" s="44"/>
      <c r="S12" s="44"/>
      <c r="T12" s="44"/>
      <c r="U12" s="44"/>
      <c r="V12" s="44"/>
      <c r="W12" s="44"/>
    </row>
    <row r="13" spans="1:23" x14ac:dyDescent="0.2">
      <c r="A13" s="29" t="s">
        <v>79</v>
      </c>
      <c r="B13" s="44">
        <v>5.2</v>
      </c>
      <c r="C13" s="44">
        <v>5.0999999999999996</v>
      </c>
      <c r="D13" s="44">
        <v>4.9000000000000004</v>
      </c>
      <c r="E13" s="44">
        <v>4.9000000000000004</v>
      </c>
      <c r="F13" s="44">
        <v>4.8</v>
      </c>
      <c r="G13" s="44">
        <v>4.9000000000000004</v>
      </c>
      <c r="H13" s="44">
        <v>4.9000000000000004</v>
      </c>
      <c r="I13" s="44">
        <v>5</v>
      </c>
      <c r="J13" s="44">
        <v>5.0999999999999996</v>
      </c>
      <c r="K13" s="44">
        <v>5.0999999999999996</v>
      </c>
      <c r="L13" s="44">
        <v>5</v>
      </c>
      <c r="M13" s="44">
        <v>4.9000000000000004</v>
      </c>
      <c r="N13" s="44">
        <v>4.8</v>
      </c>
      <c r="O13" s="44">
        <v>4.7</v>
      </c>
      <c r="P13" s="44">
        <v>4.5</v>
      </c>
      <c r="Q13" s="44">
        <v>4.4000000000000004</v>
      </c>
      <c r="R13" s="44">
        <v>4.3</v>
      </c>
      <c r="S13" s="44">
        <v>4.2</v>
      </c>
      <c r="T13" s="44">
        <v>4.4000000000000004</v>
      </c>
      <c r="U13" s="44">
        <v>4.4000000000000004</v>
      </c>
      <c r="V13" s="44">
        <v>4.3</v>
      </c>
      <c r="W13" s="44">
        <v>4.3</v>
      </c>
    </row>
    <row r="14" spans="1:23" ht="17.25" customHeight="1" x14ac:dyDescent="0.2">
      <c r="A14" s="49" t="s">
        <v>65</v>
      </c>
      <c r="B14" s="44"/>
      <c r="C14" s="44"/>
      <c r="D14" s="44"/>
      <c r="E14" s="44"/>
      <c r="F14" s="44"/>
      <c r="G14" s="44"/>
      <c r="H14" s="44"/>
      <c r="I14" s="44"/>
      <c r="J14" s="44"/>
      <c r="K14" s="44"/>
      <c r="L14" s="44"/>
      <c r="M14" s="44"/>
      <c r="N14" s="44"/>
      <c r="O14" s="44"/>
      <c r="P14" s="44"/>
      <c r="Q14" s="44"/>
      <c r="R14" s="44"/>
      <c r="S14" s="44"/>
      <c r="T14" s="44"/>
      <c r="U14" s="44"/>
      <c r="V14" s="44"/>
      <c r="W14" s="44"/>
    </row>
    <row r="15" spans="1:23" x14ac:dyDescent="0.2">
      <c r="A15" s="29" t="s">
        <v>76</v>
      </c>
      <c r="B15" s="44">
        <v>68.400000000000006</v>
      </c>
      <c r="C15" s="44">
        <v>68.8</v>
      </c>
      <c r="D15" s="44">
        <v>70.3</v>
      </c>
      <c r="E15" s="44">
        <v>71</v>
      </c>
      <c r="F15" s="44">
        <v>70.099999999999994</v>
      </c>
      <c r="G15" s="44">
        <v>69.900000000000006</v>
      </c>
      <c r="H15" s="44">
        <v>71.099999999999994</v>
      </c>
      <c r="I15" s="44">
        <v>71.599999999999994</v>
      </c>
      <c r="J15" s="44">
        <v>72</v>
      </c>
      <c r="K15" s="44">
        <v>71.8</v>
      </c>
      <c r="L15" s="44">
        <v>71.099999999999994</v>
      </c>
      <c r="M15" s="44">
        <v>71.900000000000006</v>
      </c>
      <c r="N15" s="44">
        <v>73.400000000000006</v>
      </c>
      <c r="O15" s="44">
        <v>72.5</v>
      </c>
      <c r="P15" s="44">
        <v>72.8</v>
      </c>
      <c r="Q15" s="44">
        <v>74.400000000000006</v>
      </c>
      <c r="R15" s="44">
        <v>73.3</v>
      </c>
      <c r="S15" s="44">
        <v>72.5</v>
      </c>
      <c r="T15" s="44">
        <v>72.5</v>
      </c>
      <c r="U15" s="44">
        <v>72.400000000000006</v>
      </c>
      <c r="V15" s="44" t="s">
        <v>28</v>
      </c>
      <c r="W15" s="44" t="s">
        <v>28</v>
      </c>
    </row>
    <row r="16" spans="1:23" x14ac:dyDescent="0.2">
      <c r="A16" s="29" t="s">
        <v>77</v>
      </c>
      <c r="B16" s="44">
        <v>64</v>
      </c>
      <c r="C16" s="44">
        <v>64.2</v>
      </c>
      <c r="D16" s="44">
        <v>65.400000000000006</v>
      </c>
      <c r="E16" s="44">
        <v>64.8</v>
      </c>
      <c r="F16" s="44">
        <v>64.400000000000006</v>
      </c>
      <c r="G16" s="44">
        <v>65.8</v>
      </c>
      <c r="H16" s="44">
        <v>66.3</v>
      </c>
      <c r="I16" s="44">
        <v>67.400000000000006</v>
      </c>
      <c r="J16" s="44">
        <v>68</v>
      </c>
      <c r="K16" s="44">
        <v>66.2</v>
      </c>
      <c r="L16" s="44">
        <v>66.3</v>
      </c>
      <c r="M16" s="44">
        <v>68</v>
      </c>
      <c r="N16" s="44">
        <v>68.5</v>
      </c>
      <c r="O16" s="44">
        <v>69.599999999999994</v>
      </c>
      <c r="P16" s="44">
        <v>68.900000000000006</v>
      </c>
      <c r="Q16" s="44">
        <v>67.599999999999994</v>
      </c>
      <c r="R16" s="44">
        <v>68.3</v>
      </c>
      <c r="S16" s="44">
        <v>69.400000000000006</v>
      </c>
      <c r="T16" s="44">
        <v>68.7</v>
      </c>
      <c r="U16" s="44">
        <v>68.599999999999994</v>
      </c>
      <c r="V16" s="44" t="s">
        <v>28</v>
      </c>
      <c r="W16" s="44" t="s">
        <v>28</v>
      </c>
    </row>
    <row r="17" spans="1:23" x14ac:dyDescent="0.2">
      <c r="A17" s="29" t="s">
        <v>78</v>
      </c>
      <c r="B17" s="44"/>
      <c r="C17" s="44"/>
      <c r="D17" s="44"/>
      <c r="E17" s="44"/>
      <c r="F17" s="44"/>
      <c r="G17" s="44"/>
      <c r="H17" s="44"/>
      <c r="I17" s="44"/>
      <c r="J17" s="44"/>
      <c r="K17" s="44"/>
      <c r="L17" s="44"/>
      <c r="M17" s="44"/>
      <c r="N17" s="44"/>
      <c r="O17" s="44"/>
      <c r="P17" s="44"/>
      <c r="Q17" s="44"/>
      <c r="R17" s="44"/>
      <c r="S17" s="44"/>
      <c r="T17" s="44"/>
      <c r="U17" s="44"/>
      <c r="V17" s="44"/>
      <c r="W17" s="44"/>
    </row>
    <row r="18" spans="1:23" ht="12.75" thickBot="1" x14ac:dyDescent="0.25">
      <c r="A18" s="30" t="s">
        <v>79</v>
      </c>
      <c r="B18" s="45">
        <v>4.4000000000000004</v>
      </c>
      <c r="C18" s="45">
        <v>4.5999999999999996</v>
      </c>
      <c r="D18" s="45">
        <v>4.9000000000000004</v>
      </c>
      <c r="E18" s="45">
        <v>6.2</v>
      </c>
      <c r="F18" s="45">
        <v>5.7</v>
      </c>
      <c r="G18" s="45">
        <v>4.0999999999999996</v>
      </c>
      <c r="H18" s="45">
        <v>4.8</v>
      </c>
      <c r="I18" s="45">
        <v>4.2</v>
      </c>
      <c r="J18" s="45">
        <v>4</v>
      </c>
      <c r="K18" s="45">
        <v>5.6</v>
      </c>
      <c r="L18" s="45">
        <v>4.8</v>
      </c>
      <c r="M18" s="45">
        <v>3.9</v>
      </c>
      <c r="N18" s="45">
        <v>4.9000000000000004</v>
      </c>
      <c r="O18" s="45">
        <v>2.9</v>
      </c>
      <c r="P18" s="45">
        <v>3.9</v>
      </c>
      <c r="Q18" s="45">
        <v>6.8</v>
      </c>
      <c r="R18" s="45">
        <v>5</v>
      </c>
      <c r="S18" s="45">
        <v>3.1</v>
      </c>
      <c r="T18" s="45">
        <v>3.8</v>
      </c>
      <c r="U18" s="45">
        <v>3.8</v>
      </c>
      <c r="V18" s="45" t="s">
        <v>28</v>
      </c>
      <c r="W18" s="45" t="s">
        <v>28</v>
      </c>
    </row>
    <row r="19" spans="1:23" x14ac:dyDescent="0.2">
      <c r="A19" s="107" t="s">
        <v>80</v>
      </c>
      <c r="B19" s="72"/>
      <c r="C19" s="72"/>
      <c r="D19" s="72"/>
      <c r="E19" s="72"/>
      <c r="F19" s="72"/>
      <c r="G19" s="72"/>
      <c r="H19" s="72"/>
      <c r="I19" s="72"/>
      <c r="J19" s="72"/>
      <c r="K19" s="72"/>
      <c r="L19" s="72"/>
      <c r="M19" s="72"/>
      <c r="N19" s="72"/>
      <c r="O19" s="72"/>
      <c r="P19" s="72"/>
      <c r="Q19" s="72"/>
      <c r="R19" s="72"/>
      <c r="S19" s="72"/>
      <c r="T19" s="72"/>
      <c r="V19" s="107"/>
    </row>
    <row r="20" spans="1:23" x14ac:dyDescent="0.2">
      <c r="A20" s="107" t="s">
        <v>81</v>
      </c>
      <c r="B20" s="72"/>
      <c r="C20" s="72"/>
      <c r="D20" s="72"/>
      <c r="E20" s="72"/>
      <c r="F20" s="72"/>
      <c r="G20" s="72"/>
      <c r="H20" s="72"/>
      <c r="I20" s="72"/>
      <c r="J20" s="72"/>
      <c r="K20" s="72"/>
      <c r="L20" s="72"/>
      <c r="M20" s="72"/>
      <c r="N20" s="72"/>
      <c r="O20" s="72"/>
      <c r="P20" s="72"/>
      <c r="Q20" s="72"/>
      <c r="R20" s="72"/>
      <c r="S20" s="72"/>
      <c r="T20" s="72"/>
      <c r="V20" s="107"/>
    </row>
    <row r="21" spans="1:23" x14ac:dyDescent="0.2">
      <c r="A21" s="103" t="s">
        <v>66</v>
      </c>
      <c r="B21" s="94"/>
      <c r="C21" s="94"/>
      <c r="D21" s="94"/>
      <c r="E21" s="94"/>
      <c r="F21" s="94"/>
      <c r="G21" s="94"/>
      <c r="H21" s="94"/>
      <c r="I21" s="94"/>
      <c r="J21" s="94"/>
      <c r="K21" s="94"/>
      <c r="L21" s="94"/>
      <c r="M21" s="94"/>
      <c r="N21" s="94"/>
      <c r="O21" s="94"/>
      <c r="P21" s="94"/>
      <c r="Q21" s="94"/>
      <c r="R21" s="94"/>
      <c r="S21" s="94"/>
      <c r="T21" s="94"/>
    </row>
    <row r="22" spans="1:23" x14ac:dyDescent="0.2">
      <c r="A22" s="87" t="s">
        <v>129</v>
      </c>
    </row>
  </sheetData>
  <pageMargins left="0.70866141732283472" right="0.70866141732283472" top="0.74803149606299213" bottom="0.74803149606299213" header="0.31496062992125984" footer="0.31496062992125984"/>
  <pageSetup paperSize="9" orientation="landscape" r:id="rId1"/>
  <ignoredErrors>
    <ignoredError sqref="B3:S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F247A-E178-4355-8BFD-D415B9CE89F5}">
  <dimension ref="A1:W48"/>
  <sheetViews>
    <sheetView showGridLines="0" workbookViewId="0"/>
  </sheetViews>
  <sheetFormatPr defaultRowHeight="15" x14ac:dyDescent="0.25"/>
  <cols>
    <col min="1" max="1" width="12.140625" customWidth="1"/>
    <col min="2" max="21" width="6.7109375" customWidth="1"/>
    <col min="22" max="22" width="6.42578125" style="99" customWidth="1"/>
    <col min="23" max="23" width="6.42578125" customWidth="1"/>
  </cols>
  <sheetData>
    <row r="1" spans="1:23" ht="12" customHeight="1" x14ac:dyDescent="0.25">
      <c r="A1" s="26" t="s">
        <v>54</v>
      </c>
      <c r="B1" s="26"/>
      <c r="C1" s="26"/>
      <c r="D1" s="26"/>
      <c r="E1" s="26"/>
      <c r="F1" s="26"/>
      <c r="G1" s="26"/>
      <c r="H1" s="26"/>
      <c r="I1" s="26"/>
      <c r="J1" s="26"/>
      <c r="K1" s="26"/>
      <c r="L1" s="26"/>
      <c r="M1" s="26"/>
      <c r="N1" s="26"/>
      <c r="O1" s="26"/>
      <c r="P1" s="26"/>
      <c r="Q1" s="26"/>
      <c r="R1" s="26"/>
      <c r="S1" s="26"/>
    </row>
    <row r="2" spans="1:23" ht="27" customHeight="1" thickBot="1" x14ac:dyDescent="0.3">
      <c r="A2" s="35" t="s">
        <v>137</v>
      </c>
      <c r="B2" s="26"/>
      <c r="C2" s="26"/>
      <c r="D2" s="26"/>
      <c r="E2" s="26"/>
      <c r="F2" s="26"/>
      <c r="G2" s="26"/>
      <c r="H2" s="26"/>
      <c r="I2" s="26"/>
      <c r="J2" s="26"/>
      <c r="K2" s="26"/>
      <c r="L2" s="26"/>
      <c r="M2" s="26"/>
      <c r="N2" s="26"/>
      <c r="O2" s="26"/>
      <c r="P2" s="26"/>
      <c r="Q2" s="26"/>
      <c r="R2" s="26"/>
      <c r="S2" s="26"/>
      <c r="V2" s="117"/>
      <c r="W2" s="117"/>
    </row>
    <row r="3" spans="1:23" ht="12" customHeight="1" x14ac:dyDescent="0.25">
      <c r="A3" s="36"/>
      <c r="B3" s="36">
        <v>2000</v>
      </c>
      <c r="C3" s="36">
        <v>2001</v>
      </c>
      <c r="D3" s="36">
        <v>2002</v>
      </c>
      <c r="E3" s="36">
        <v>2003</v>
      </c>
      <c r="F3" s="36">
        <v>2004</v>
      </c>
      <c r="G3" s="36">
        <v>2005</v>
      </c>
      <c r="H3" s="36">
        <v>2006</v>
      </c>
      <c r="I3" s="36">
        <v>2007</v>
      </c>
      <c r="J3" s="36">
        <v>2008</v>
      </c>
      <c r="K3" s="36">
        <v>2009</v>
      </c>
      <c r="L3" s="36">
        <v>2010</v>
      </c>
      <c r="M3" s="36">
        <v>2011</v>
      </c>
      <c r="N3" s="36">
        <v>2012</v>
      </c>
      <c r="O3" s="36">
        <v>2013</v>
      </c>
      <c r="P3" s="36">
        <v>2014</v>
      </c>
      <c r="Q3" s="36">
        <v>2015</v>
      </c>
      <c r="R3" s="36">
        <v>2016</v>
      </c>
      <c r="S3" s="36">
        <v>2017</v>
      </c>
      <c r="T3" s="36">
        <v>2018</v>
      </c>
      <c r="U3" s="36">
        <v>2019</v>
      </c>
      <c r="V3" s="36">
        <v>2020</v>
      </c>
      <c r="W3" s="36">
        <v>2021</v>
      </c>
    </row>
    <row r="4" spans="1:23" ht="17.25" customHeight="1" x14ac:dyDescent="0.25">
      <c r="A4" s="49" t="s">
        <v>3</v>
      </c>
      <c r="B4" s="91"/>
      <c r="C4" s="91"/>
      <c r="D4" s="91"/>
      <c r="E4" s="91"/>
      <c r="F4" s="91"/>
      <c r="G4" s="91"/>
      <c r="H4" s="91"/>
      <c r="I4" s="91"/>
      <c r="J4" s="91"/>
      <c r="K4" s="91"/>
      <c r="L4" s="91"/>
      <c r="M4" s="91"/>
      <c r="N4" s="91"/>
      <c r="O4" s="91"/>
      <c r="P4" s="91"/>
      <c r="Q4" s="91"/>
      <c r="R4" s="91"/>
      <c r="S4" s="91"/>
      <c r="T4" s="91"/>
      <c r="U4" s="91"/>
      <c r="V4"/>
    </row>
    <row r="5" spans="1:23" ht="12" customHeight="1" x14ac:dyDescent="0.25">
      <c r="A5" s="29" t="s">
        <v>82</v>
      </c>
      <c r="B5" s="91">
        <v>1801</v>
      </c>
      <c r="C5" s="91">
        <v>1720</v>
      </c>
      <c r="D5" s="91">
        <v>1764</v>
      </c>
      <c r="E5" s="91">
        <v>1719</v>
      </c>
      <c r="F5" s="91">
        <v>1722</v>
      </c>
      <c r="G5" s="91">
        <v>1681</v>
      </c>
      <c r="H5" s="91">
        <v>1595</v>
      </c>
      <c r="I5" s="91">
        <v>1576</v>
      </c>
      <c r="J5" s="91">
        <v>1576</v>
      </c>
      <c r="K5" s="91">
        <v>1629</v>
      </c>
      <c r="L5" s="91">
        <v>1596</v>
      </c>
      <c r="M5" s="91">
        <v>1796</v>
      </c>
      <c r="N5" s="91">
        <v>1934</v>
      </c>
      <c r="O5" s="91">
        <v>1851</v>
      </c>
      <c r="P5" s="91">
        <v>1666</v>
      </c>
      <c r="Q5" s="91">
        <v>1956</v>
      </c>
      <c r="R5" s="91">
        <v>1880</v>
      </c>
      <c r="S5" s="91">
        <v>1863</v>
      </c>
      <c r="T5" s="91">
        <v>1867</v>
      </c>
      <c r="U5" s="91">
        <v>1741</v>
      </c>
      <c r="V5" s="91">
        <v>1483</v>
      </c>
      <c r="W5" s="91">
        <v>1589</v>
      </c>
    </row>
    <row r="6" spans="1:23" ht="12" customHeight="1" x14ac:dyDescent="0.25">
      <c r="A6" s="29" t="s">
        <v>83</v>
      </c>
      <c r="B6" s="91">
        <v>187991</v>
      </c>
      <c r="C6" s="91">
        <v>180341</v>
      </c>
      <c r="D6" s="91">
        <v>175079</v>
      </c>
      <c r="E6" s="91">
        <v>173316</v>
      </c>
      <c r="F6" s="91">
        <v>167837</v>
      </c>
      <c r="G6" s="91">
        <v>162976</v>
      </c>
      <c r="H6" s="91">
        <v>173063</v>
      </c>
      <c r="I6" s="91">
        <v>171841</v>
      </c>
      <c r="J6" s="91">
        <v>176176</v>
      </c>
      <c r="K6" s="91">
        <v>178897</v>
      </c>
      <c r="L6" s="91">
        <v>169754</v>
      </c>
      <c r="M6" s="91">
        <v>200997</v>
      </c>
      <c r="N6" s="91">
        <v>188672</v>
      </c>
      <c r="O6" s="91">
        <v>194494</v>
      </c>
      <c r="P6" s="91">
        <v>185978</v>
      </c>
      <c r="Q6" s="91">
        <v>209815</v>
      </c>
      <c r="R6" s="91">
        <v>207062</v>
      </c>
      <c r="S6" s="91">
        <v>212842</v>
      </c>
      <c r="T6" s="91">
        <v>207609</v>
      </c>
      <c r="U6" s="91">
        <v>208564</v>
      </c>
      <c r="V6" s="91">
        <v>91281</v>
      </c>
      <c r="W6" s="91">
        <v>177233</v>
      </c>
    </row>
    <row r="7" spans="1:23" ht="17.25" customHeight="1" x14ac:dyDescent="0.25">
      <c r="A7" s="49" t="s">
        <v>64</v>
      </c>
      <c r="B7" s="96"/>
      <c r="C7" s="96"/>
      <c r="D7" s="96"/>
      <c r="E7" s="96"/>
      <c r="F7" s="96"/>
      <c r="G7" s="96"/>
      <c r="H7" s="96"/>
      <c r="I7" s="96"/>
      <c r="J7" s="96"/>
      <c r="K7" s="96"/>
      <c r="L7" s="96"/>
      <c r="M7" s="96"/>
      <c r="N7" s="96"/>
      <c r="O7" s="26"/>
      <c r="P7" s="26"/>
      <c r="Q7" s="26"/>
      <c r="R7" s="26"/>
      <c r="S7" s="26"/>
      <c r="T7" s="26"/>
      <c r="U7" s="91"/>
      <c r="V7" s="91"/>
      <c r="W7" s="91"/>
    </row>
    <row r="8" spans="1:23" ht="12" customHeight="1" x14ac:dyDescent="0.25">
      <c r="A8" s="29" t="s">
        <v>82</v>
      </c>
      <c r="B8" s="96" t="s">
        <v>28</v>
      </c>
      <c r="C8" s="96" t="s">
        <v>28</v>
      </c>
      <c r="D8" s="96" t="s">
        <v>28</v>
      </c>
      <c r="E8" s="96" t="s">
        <v>28</v>
      </c>
      <c r="F8" s="96" t="s">
        <v>28</v>
      </c>
      <c r="G8" s="96" t="s">
        <v>28</v>
      </c>
      <c r="H8" s="96" t="s">
        <v>28</v>
      </c>
      <c r="I8" s="96" t="s">
        <v>28</v>
      </c>
      <c r="J8" s="96" t="s">
        <v>28</v>
      </c>
      <c r="K8" s="96" t="s">
        <v>28</v>
      </c>
      <c r="L8" s="96" t="s">
        <v>28</v>
      </c>
      <c r="M8" s="96" t="s">
        <v>28</v>
      </c>
      <c r="N8" s="96" t="s">
        <v>28</v>
      </c>
      <c r="O8" s="26">
        <v>876</v>
      </c>
      <c r="P8" s="26">
        <v>972</v>
      </c>
      <c r="Q8" s="26">
        <v>973</v>
      </c>
      <c r="R8" s="26">
        <v>1000</v>
      </c>
      <c r="S8" s="26">
        <v>988</v>
      </c>
      <c r="T8" s="26">
        <v>963</v>
      </c>
      <c r="U8" s="91">
        <v>1019</v>
      </c>
      <c r="V8" s="91">
        <v>1121</v>
      </c>
      <c r="W8" s="91">
        <v>1464</v>
      </c>
    </row>
    <row r="9" spans="1:23" ht="12" customHeight="1" x14ac:dyDescent="0.25">
      <c r="A9" s="29" t="s">
        <v>83</v>
      </c>
      <c r="B9" s="42" t="s">
        <v>28</v>
      </c>
      <c r="C9" s="42" t="s">
        <v>28</v>
      </c>
      <c r="D9" s="42" t="s">
        <v>28</v>
      </c>
      <c r="E9" s="42" t="s">
        <v>28</v>
      </c>
      <c r="F9" s="42" t="s">
        <v>28</v>
      </c>
      <c r="G9" s="42" t="s">
        <v>28</v>
      </c>
      <c r="H9" s="42" t="s">
        <v>28</v>
      </c>
      <c r="I9" s="42" t="s">
        <v>28</v>
      </c>
      <c r="J9" s="42" t="s">
        <v>28</v>
      </c>
      <c r="K9" s="42" t="s">
        <v>28</v>
      </c>
      <c r="L9" s="42" t="s">
        <v>28</v>
      </c>
      <c r="M9" s="42" t="s">
        <v>28</v>
      </c>
      <c r="N9" s="42" t="s">
        <v>28</v>
      </c>
      <c r="O9" s="91">
        <v>100173</v>
      </c>
      <c r="P9" s="91">
        <v>105468</v>
      </c>
      <c r="Q9" s="91">
        <v>118885</v>
      </c>
      <c r="R9" s="91">
        <v>128731</v>
      </c>
      <c r="S9" s="91">
        <v>144474</v>
      </c>
      <c r="T9" s="91">
        <v>153113</v>
      </c>
      <c r="U9" s="91">
        <v>166452</v>
      </c>
      <c r="V9" s="91">
        <v>94940</v>
      </c>
      <c r="W9" s="91">
        <v>173913</v>
      </c>
    </row>
    <row r="10" spans="1:23" ht="17.25" customHeight="1" x14ac:dyDescent="0.25">
      <c r="A10" s="49" t="s">
        <v>65</v>
      </c>
      <c r="B10" s="42"/>
      <c r="C10" s="91"/>
      <c r="D10" s="91"/>
      <c r="E10" s="91"/>
      <c r="F10" s="91"/>
      <c r="G10" s="91"/>
      <c r="H10" s="91"/>
      <c r="I10" s="91"/>
      <c r="J10" s="91"/>
      <c r="K10" s="91"/>
      <c r="L10" s="91"/>
      <c r="M10" s="91"/>
      <c r="N10" s="91"/>
      <c r="O10" s="91"/>
      <c r="P10" s="91"/>
      <c r="Q10" s="91"/>
      <c r="R10" s="91"/>
      <c r="S10" s="91"/>
      <c r="T10" s="91"/>
      <c r="U10" s="91"/>
      <c r="V10" s="52"/>
      <c r="W10" s="52"/>
    </row>
    <row r="11" spans="1:23" ht="12" customHeight="1" x14ac:dyDescent="0.25">
      <c r="A11" s="29" t="s">
        <v>82</v>
      </c>
      <c r="B11" s="42">
        <v>1304</v>
      </c>
      <c r="C11" s="91">
        <v>1282</v>
      </c>
      <c r="D11" s="91">
        <v>1121</v>
      </c>
      <c r="E11" s="91">
        <v>1297</v>
      </c>
      <c r="F11" s="91">
        <v>1186</v>
      </c>
      <c r="G11" s="91">
        <v>1262</v>
      </c>
      <c r="H11" s="91">
        <v>1377</v>
      </c>
      <c r="I11" s="91">
        <v>1412</v>
      </c>
      <c r="J11" s="91">
        <v>1411</v>
      </c>
      <c r="K11" s="91">
        <v>1425</v>
      </c>
      <c r="L11" s="91">
        <v>1369</v>
      </c>
      <c r="M11" s="91">
        <v>1356</v>
      </c>
      <c r="N11" s="91">
        <v>1344</v>
      </c>
      <c r="O11" s="91">
        <v>1379</v>
      </c>
      <c r="P11" s="91">
        <v>1389</v>
      </c>
      <c r="Q11" s="91">
        <v>1359</v>
      </c>
      <c r="R11" s="91">
        <v>1258</v>
      </c>
      <c r="S11" s="91">
        <v>1316</v>
      </c>
      <c r="T11" s="91">
        <v>1329</v>
      </c>
      <c r="U11" s="91">
        <v>1337</v>
      </c>
      <c r="V11" s="91">
        <v>1323</v>
      </c>
      <c r="W11" s="42" t="s">
        <v>28</v>
      </c>
    </row>
    <row r="12" spans="1:23" ht="12" customHeight="1" thickBot="1" x14ac:dyDescent="0.3">
      <c r="A12" s="30" t="s">
        <v>83</v>
      </c>
      <c r="B12" s="57">
        <v>212434</v>
      </c>
      <c r="C12" s="57">
        <v>189463</v>
      </c>
      <c r="D12" s="57">
        <v>179349</v>
      </c>
      <c r="E12" s="57">
        <v>192774</v>
      </c>
      <c r="F12" s="57">
        <v>190755</v>
      </c>
      <c r="G12" s="57">
        <v>215916</v>
      </c>
      <c r="H12" s="57">
        <v>225667</v>
      </c>
      <c r="I12" s="57">
        <v>234604</v>
      </c>
      <c r="J12" s="57">
        <v>236913</v>
      </c>
      <c r="K12" s="57">
        <v>224801</v>
      </c>
      <c r="L12" s="57">
        <v>216141</v>
      </c>
      <c r="M12" s="57">
        <v>213656</v>
      </c>
      <c r="N12" s="57">
        <v>210398</v>
      </c>
      <c r="O12" s="57">
        <v>214012</v>
      </c>
      <c r="P12" s="57">
        <v>209560</v>
      </c>
      <c r="Q12" s="57">
        <v>218527</v>
      </c>
      <c r="R12" s="57">
        <v>240631</v>
      </c>
      <c r="S12" s="57">
        <v>262793</v>
      </c>
      <c r="T12" s="57">
        <v>259282</v>
      </c>
      <c r="U12" s="57">
        <v>264711</v>
      </c>
      <c r="V12" s="57">
        <v>174814</v>
      </c>
      <c r="W12" s="57">
        <v>228196</v>
      </c>
    </row>
    <row r="13" spans="1:23" ht="12" customHeight="1" x14ac:dyDescent="0.25">
      <c r="A13" s="87" t="s">
        <v>84</v>
      </c>
    </row>
    <row r="14" spans="1:23" ht="12" customHeight="1" x14ac:dyDescent="0.25">
      <c r="A14" s="103" t="s">
        <v>66</v>
      </c>
    </row>
    <row r="15" spans="1:23" ht="12" customHeight="1" x14ac:dyDescent="0.25">
      <c r="A15" s="87" t="s">
        <v>129</v>
      </c>
    </row>
    <row r="16" spans="1:23" ht="12" customHeight="1" x14ac:dyDescent="0.25">
      <c r="A16" s="87"/>
    </row>
    <row r="17" spans="1:21" ht="12" customHeight="1" x14ac:dyDescent="0.25"/>
    <row r="18" spans="1:21" ht="12" customHeight="1" x14ac:dyDescent="0.25">
      <c r="A18" s="78"/>
    </row>
    <row r="19" spans="1:21" ht="12" customHeight="1" x14ac:dyDescent="0.25">
      <c r="A19" s="78"/>
    </row>
    <row r="20" spans="1:21" ht="12" customHeight="1" x14ac:dyDescent="0.25"/>
    <row r="21" spans="1:21" ht="12" customHeight="1" x14ac:dyDescent="0.25"/>
    <row r="22" spans="1:21" ht="12" customHeight="1" x14ac:dyDescent="0.25">
      <c r="A22" s="78"/>
    </row>
    <row r="23" spans="1:21" ht="12" customHeight="1" x14ac:dyDescent="0.25"/>
    <row r="24" spans="1:21" ht="12" customHeight="1" x14ac:dyDescent="0.25">
      <c r="A24" s="76"/>
      <c r="B24" s="26"/>
      <c r="C24" s="26"/>
      <c r="D24" s="26"/>
      <c r="E24" s="26"/>
      <c r="F24" s="26"/>
      <c r="G24" s="26"/>
      <c r="H24" s="26"/>
      <c r="I24" s="26"/>
      <c r="J24" s="26"/>
      <c r="K24" s="26"/>
      <c r="L24" s="26"/>
      <c r="M24" s="26"/>
      <c r="N24" s="26"/>
      <c r="O24" s="26"/>
      <c r="P24" s="26"/>
      <c r="Q24" s="26"/>
      <c r="R24" s="26"/>
      <c r="S24" s="26"/>
    </row>
    <row r="25" spans="1:21" ht="12" customHeight="1" x14ac:dyDescent="0.25">
      <c r="A25" s="26"/>
      <c r="B25" s="26"/>
      <c r="C25" s="26"/>
      <c r="D25" s="26"/>
      <c r="E25" s="26"/>
      <c r="F25" s="26"/>
      <c r="G25" s="26"/>
      <c r="H25" s="26"/>
      <c r="I25" s="26"/>
      <c r="J25" s="26"/>
      <c r="K25" s="26"/>
      <c r="L25" s="26"/>
      <c r="M25" s="26"/>
      <c r="N25" s="26"/>
      <c r="O25" s="26"/>
      <c r="P25" s="26"/>
      <c r="Q25" s="26"/>
      <c r="R25" s="26"/>
      <c r="S25" s="26"/>
    </row>
    <row r="26" spans="1:21" x14ac:dyDescent="0.25">
      <c r="A26" s="26"/>
      <c r="B26" s="26"/>
      <c r="C26" s="26"/>
      <c r="D26" s="26"/>
      <c r="E26" s="26"/>
      <c r="F26" s="26"/>
      <c r="G26" s="26"/>
      <c r="H26" s="26"/>
      <c r="I26" s="26"/>
      <c r="J26" s="26"/>
      <c r="K26" s="26"/>
      <c r="L26" s="26"/>
      <c r="M26" s="26"/>
      <c r="N26" s="26"/>
      <c r="O26" s="26"/>
      <c r="P26" s="26"/>
      <c r="Q26" s="26"/>
      <c r="R26" s="26"/>
      <c r="S26" s="26"/>
      <c r="T26" s="26"/>
      <c r="U26" s="26"/>
    </row>
    <row r="27" spans="1:21" x14ac:dyDescent="0.25">
      <c r="A27" s="26"/>
      <c r="B27" s="77"/>
      <c r="C27" s="77"/>
      <c r="D27" s="77"/>
      <c r="E27" s="77"/>
      <c r="F27" s="77"/>
      <c r="G27" s="77"/>
      <c r="H27" s="77"/>
      <c r="I27" s="77"/>
      <c r="J27" s="77"/>
      <c r="K27" s="77"/>
      <c r="L27" s="77"/>
      <c r="M27" s="77"/>
      <c r="N27" s="77"/>
      <c r="O27" s="77"/>
      <c r="P27" s="77"/>
      <c r="Q27" s="77"/>
      <c r="R27" s="77"/>
      <c r="S27" s="77"/>
      <c r="T27" s="77"/>
      <c r="U27" s="77"/>
    </row>
    <row r="28" spans="1:21" x14ac:dyDescent="0.25">
      <c r="A28" s="26"/>
      <c r="B28" s="79"/>
      <c r="C28" s="79"/>
      <c r="D28" s="79"/>
      <c r="E28" s="79"/>
      <c r="F28" s="79"/>
      <c r="G28" s="79"/>
      <c r="H28" s="79"/>
      <c r="I28" s="79"/>
      <c r="J28" s="79"/>
      <c r="K28" s="79"/>
      <c r="L28" s="79"/>
      <c r="M28" s="79"/>
      <c r="N28" s="79"/>
      <c r="O28" s="79"/>
      <c r="P28" s="79"/>
      <c r="Q28" s="79"/>
      <c r="R28" s="79"/>
      <c r="S28" s="79"/>
      <c r="T28" s="79"/>
      <c r="U28" s="79"/>
    </row>
    <row r="29" spans="1:21" x14ac:dyDescent="0.25">
      <c r="A29" s="26"/>
      <c r="B29" s="26"/>
      <c r="C29" s="26"/>
      <c r="D29" s="26"/>
      <c r="E29" s="26"/>
      <c r="F29" s="26"/>
      <c r="G29" s="26"/>
      <c r="H29" s="26"/>
      <c r="I29" s="26"/>
      <c r="J29" s="26"/>
      <c r="K29" s="26"/>
      <c r="L29" s="26"/>
      <c r="M29" s="26"/>
      <c r="N29" s="26"/>
      <c r="O29" s="26"/>
      <c r="P29" s="26"/>
      <c r="Q29" s="26"/>
      <c r="R29" s="26"/>
      <c r="S29" s="26"/>
      <c r="T29" s="26"/>
      <c r="U29" s="26"/>
    </row>
    <row r="30" spans="1:21" x14ac:dyDescent="0.25">
      <c r="A30" s="26"/>
      <c r="B30" s="26"/>
      <c r="C30" s="26"/>
      <c r="D30" s="26"/>
      <c r="E30" s="26"/>
      <c r="F30" s="26"/>
      <c r="G30" s="26"/>
      <c r="H30" s="26"/>
      <c r="I30" s="26"/>
      <c r="J30" s="26"/>
      <c r="K30" s="26"/>
      <c r="L30" s="26"/>
      <c r="M30" s="26"/>
      <c r="N30" s="26"/>
      <c r="O30" s="26"/>
      <c r="P30" s="26"/>
      <c r="Q30" s="26"/>
      <c r="R30" s="26"/>
      <c r="S30" s="26"/>
    </row>
    <row r="31" spans="1:21" x14ac:dyDescent="0.25">
      <c r="A31" s="26"/>
      <c r="B31" s="26"/>
      <c r="C31" s="26"/>
      <c r="D31" s="26"/>
      <c r="E31" s="26"/>
      <c r="F31" s="26"/>
      <c r="G31" s="26"/>
      <c r="H31" s="26"/>
      <c r="I31" s="26"/>
      <c r="J31" s="26"/>
      <c r="K31" s="26"/>
      <c r="L31" s="26"/>
      <c r="M31" s="26"/>
      <c r="N31" s="26"/>
      <c r="O31" s="26"/>
      <c r="P31" s="26"/>
      <c r="Q31" s="26"/>
      <c r="R31" s="26"/>
      <c r="S31" s="26"/>
    </row>
    <row r="32" spans="1:21" x14ac:dyDescent="0.25">
      <c r="A32" s="26"/>
      <c r="B32" s="26"/>
      <c r="C32" s="26"/>
      <c r="D32" s="26"/>
      <c r="E32" s="26"/>
      <c r="F32" s="26"/>
      <c r="G32" s="26"/>
      <c r="H32" s="26"/>
      <c r="I32" s="26"/>
      <c r="J32" s="26"/>
      <c r="K32" s="26"/>
      <c r="L32" s="26"/>
      <c r="M32" s="26"/>
      <c r="N32" s="26"/>
      <c r="O32" s="26"/>
      <c r="P32" s="26"/>
      <c r="Q32" s="26"/>
      <c r="R32" s="26"/>
      <c r="S32" s="26"/>
    </row>
    <row r="33" spans="1:19" x14ac:dyDescent="0.25">
      <c r="A33" s="26"/>
      <c r="B33" s="26"/>
      <c r="C33" s="26"/>
      <c r="D33" s="26"/>
      <c r="E33" s="26"/>
      <c r="F33" s="26"/>
      <c r="G33" s="26"/>
      <c r="H33" s="26"/>
      <c r="I33" s="26"/>
      <c r="J33" s="26"/>
      <c r="K33" s="26"/>
      <c r="L33" s="26"/>
      <c r="M33" s="26"/>
      <c r="N33" s="26"/>
      <c r="O33" s="26"/>
      <c r="P33" s="26"/>
      <c r="Q33" s="26"/>
      <c r="R33" s="26"/>
      <c r="S33" s="26"/>
    </row>
    <row r="34" spans="1:19" x14ac:dyDescent="0.25">
      <c r="A34" s="26"/>
      <c r="B34" s="26"/>
      <c r="C34" s="26"/>
      <c r="D34" s="26"/>
      <c r="E34" s="26"/>
      <c r="F34" s="26"/>
      <c r="G34" s="26"/>
      <c r="H34" s="26"/>
      <c r="I34" s="26"/>
      <c r="J34" s="26"/>
      <c r="K34" s="26"/>
      <c r="L34" s="26"/>
      <c r="M34" s="26"/>
      <c r="N34" s="26"/>
      <c r="O34" s="26"/>
      <c r="P34" s="26"/>
      <c r="Q34" s="26"/>
      <c r="R34" s="26"/>
      <c r="S34" s="26"/>
    </row>
    <row r="35" spans="1:19" x14ac:dyDescent="0.25">
      <c r="A35" s="26"/>
      <c r="B35" s="26"/>
      <c r="C35" s="26"/>
      <c r="D35" s="26"/>
      <c r="E35" s="26"/>
      <c r="F35" s="26"/>
      <c r="G35" s="26"/>
      <c r="H35" s="26"/>
      <c r="I35" s="26"/>
      <c r="J35" s="26"/>
      <c r="K35" s="26"/>
      <c r="L35" s="26"/>
      <c r="M35" s="26"/>
      <c r="N35" s="26"/>
      <c r="O35" s="26"/>
      <c r="P35" s="26"/>
      <c r="Q35" s="26"/>
      <c r="R35" s="26"/>
      <c r="S35" s="26"/>
    </row>
    <row r="36" spans="1:19" x14ac:dyDescent="0.25">
      <c r="A36" s="26"/>
      <c r="B36" s="26"/>
      <c r="C36" s="26"/>
      <c r="D36" s="26"/>
      <c r="E36" s="26"/>
      <c r="F36" s="26"/>
      <c r="G36" s="26"/>
      <c r="H36" s="26"/>
      <c r="I36" s="26"/>
      <c r="J36" s="26"/>
      <c r="K36" s="26"/>
      <c r="L36" s="26"/>
      <c r="M36" s="26"/>
      <c r="N36" s="26"/>
      <c r="O36" s="26"/>
      <c r="P36" s="26"/>
      <c r="Q36" s="26"/>
      <c r="R36" s="26"/>
      <c r="S36" s="26"/>
    </row>
    <row r="37" spans="1:19" x14ac:dyDescent="0.25">
      <c r="A37" s="26"/>
      <c r="B37" s="26"/>
      <c r="C37" s="26"/>
      <c r="D37" s="26"/>
      <c r="E37" s="26"/>
      <c r="F37" s="26"/>
      <c r="G37" s="26"/>
      <c r="H37" s="26"/>
      <c r="I37" s="26"/>
      <c r="J37" s="26"/>
      <c r="K37" s="26"/>
      <c r="L37" s="26"/>
      <c r="M37" s="26"/>
      <c r="N37" s="26"/>
      <c r="O37" s="26"/>
      <c r="P37" s="26"/>
      <c r="Q37" s="26"/>
      <c r="R37" s="26"/>
      <c r="S37" s="26"/>
    </row>
    <row r="38" spans="1:19" x14ac:dyDescent="0.25">
      <c r="A38" s="26"/>
      <c r="B38" s="26"/>
      <c r="C38" s="26"/>
      <c r="D38" s="26"/>
      <c r="E38" s="26"/>
      <c r="F38" s="26"/>
      <c r="G38" s="26"/>
      <c r="H38" s="26"/>
      <c r="I38" s="26"/>
      <c r="J38" s="26"/>
      <c r="K38" s="26"/>
      <c r="L38" s="26"/>
      <c r="M38" s="26"/>
      <c r="N38" s="26"/>
      <c r="O38" s="26"/>
      <c r="P38" s="26"/>
      <c r="Q38" s="26"/>
      <c r="R38" s="26"/>
      <c r="S38" s="26"/>
    </row>
    <row r="39" spans="1:19" x14ac:dyDescent="0.25">
      <c r="A39" s="26"/>
      <c r="B39" s="26"/>
      <c r="C39" s="26"/>
      <c r="D39" s="26"/>
      <c r="E39" s="26"/>
      <c r="F39" s="26"/>
      <c r="G39" s="26"/>
      <c r="H39" s="26"/>
      <c r="I39" s="26"/>
      <c r="J39" s="26"/>
      <c r="K39" s="26"/>
      <c r="L39" s="26"/>
      <c r="M39" s="26"/>
      <c r="N39" s="26"/>
      <c r="O39" s="26"/>
      <c r="P39" s="26"/>
      <c r="Q39" s="26"/>
      <c r="R39" s="26"/>
      <c r="S39" s="26"/>
    </row>
    <row r="40" spans="1:19" x14ac:dyDescent="0.25">
      <c r="A40" s="26"/>
      <c r="B40" s="26"/>
      <c r="C40" s="26"/>
      <c r="D40" s="26"/>
      <c r="E40" s="26"/>
      <c r="F40" s="26"/>
      <c r="G40" s="26"/>
      <c r="H40" s="26"/>
      <c r="I40" s="26"/>
      <c r="J40" s="26"/>
      <c r="K40" s="26"/>
      <c r="L40" s="26"/>
      <c r="M40" s="26"/>
      <c r="N40" s="26"/>
      <c r="O40" s="26"/>
      <c r="P40" s="26"/>
      <c r="Q40" s="26"/>
      <c r="R40" s="26"/>
      <c r="S40" s="26"/>
    </row>
    <row r="41" spans="1:19" x14ac:dyDescent="0.25">
      <c r="A41" s="26"/>
      <c r="B41" s="26"/>
      <c r="C41" s="26"/>
      <c r="D41" s="26"/>
      <c r="E41" s="26"/>
      <c r="F41" s="26"/>
      <c r="G41" s="26"/>
      <c r="H41" s="26"/>
      <c r="I41" s="26"/>
      <c r="J41" s="26"/>
      <c r="K41" s="26"/>
      <c r="L41" s="26"/>
      <c r="M41" s="26"/>
      <c r="N41" s="26"/>
      <c r="O41" s="26"/>
      <c r="P41" s="26"/>
      <c r="Q41" s="26"/>
      <c r="R41" s="26"/>
      <c r="S41" s="26"/>
    </row>
    <row r="42" spans="1:19" x14ac:dyDescent="0.25">
      <c r="A42" s="26"/>
      <c r="B42" s="26"/>
      <c r="C42" s="26"/>
      <c r="D42" s="26"/>
      <c r="E42" s="26"/>
      <c r="F42" s="26"/>
      <c r="G42" s="26"/>
      <c r="H42" s="26"/>
      <c r="I42" s="26"/>
      <c r="J42" s="26"/>
      <c r="K42" s="26"/>
      <c r="L42" s="26"/>
      <c r="M42" s="26"/>
      <c r="N42" s="26"/>
      <c r="O42" s="26"/>
      <c r="P42" s="26"/>
      <c r="Q42" s="26"/>
      <c r="R42" s="26"/>
      <c r="S42" s="26"/>
    </row>
    <row r="43" spans="1:19" x14ac:dyDescent="0.25">
      <c r="A43" s="26"/>
      <c r="B43" s="26"/>
      <c r="C43" s="26"/>
      <c r="D43" s="26"/>
      <c r="E43" s="26"/>
      <c r="F43" s="26"/>
      <c r="G43" s="26"/>
      <c r="H43" s="26"/>
      <c r="I43" s="26"/>
      <c r="J43" s="26"/>
      <c r="K43" s="26"/>
      <c r="L43" s="26"/>
      <c r="M43" s="26"/>
      <c r="N43" s="26"/>
      <c r="O43" s="26"/>
      <c r="P43" s="26"/>
      <c r="Q43" s="26"/>
      <c r="R43" s="26"/>
      <c r="S43" s="26"/>
    </row>
    <row r="44" spans="1:19" x14ac:dyDescent="0.25">
      <c r="A44" s="26"/>
      <c r="B44" s="26"/>
      <c r="C44" s="26"/>
      <c r="D44" s="26"/>
      <c r="E44" s="26"/>
      <c r="F44" s="26"/>
      <c r="G44" s="26"/>
      <c r="H44" s="26"/>
      <c r="I44" s="26"/>
      <c r="J44" s="26"/>
      <c r="K44" s="26"/>
      <c r="L44" s="26"/>
      <c r="M44" s="26"/>
      <c r="N44" s="26"/>
      <c r="O44" s="26"/>
      <c r="P44" s="26"/>
      <c r="Q44" s="26"/>
      <c r="R44" s="26"/>
      <c r="S44" s="26"/>
    </row>
    <row r="45" spans="1:19" x14ac:dyDescent="0.25">
      <c r="A45" s="26"/>
      <c r="B45" s="26"/>
      <c r="C45" s="26"/>
      <c r="D45" s="26"/>
      <c r="E45" s="26"/>
      <c r="F45" s="26"/>
      <c r="G45" s="26"/>
      <c r="H45" s="26"/>
      <c r="I45" s="26"/>
      <c r="J45" s="26"/>
      <c r="K45" s="26"/>
      <c r="L45" s="26"/>
      <c r="M45" s="26"/>
      <c r="N45" s="26"/>
      <c r="O45" s="26"/>
      <c r="P45" s="26"/>
      <c r="Q45" s="26"/>
      <c r="R45" s="26"/>
      <c r="S45" s="26"/>
    </row>
    <row r="46" spans="1:19" x14ac:dyDescent="0.25">
      <c r="A46" s="26"/>
      <c r="B46" s="26"/>
      <c r="C46" s="26"/>
      <c r="D46" s="26"/>
      <c r="E46" s="26"/>
      <c r="F46" s="26"/>
      <c r="G46" s="26"/>
      <c r="H46" s="26"/>
      <c r="I46" s="26"/>
      <c r="J46" s="26"/>
      <c r="K46" s="26"/>
      <c r="L46" s="26"/>
      <c r="M46" s="26"/>
      <c r="N46" s="26"/>
      <c r="O46" s="26"/>
      <c r="P46" s="26"/>
      <c r="Q46" s="26"/>
      <c r="R46" s="26"/>
      <c r="S46" s="26"/>
    </row>
    <row r="47" spans="1:19" x14ac:dyDescent="0.25">
      <c r="A47" s="26"/>
      <c r="B47" s="26"/>
      <c r="C47" s="26"/>
      <c r="D47" s="26"/>
      <c r="E47" s="26"/>
      <c r="F47" s="26"/>
      <c r="G47" s="26"/>
      <c r="H47" s="26"/>
      <c r="I47" s="26"/>
      <c r="J47" s="26"/>
      <c r="K47" s="26"/>
      <c r="L47" s="26"/>
      <c r="M47" s="26"/>
      <c r="N47" s="26"/>
      <c r="O47" s="26"/>
      <c r="P47" s="26"/>
      <c r="Q47" s="26"/>
      <c r="R47" s="26"/>
      <c r="S47" s="26"/>
    </row>
    <row r="48" spans="1:19" x14ac:dyDescent="0.25">
      <c r="A48" s="26"/>
      <c r="B48" s="26"/>
      <c r="C48" s="26"/>
      <c r="D48" s="26"/>
      <c r="E48" s="26"/>
      <c r="F48" s="26"/>
      <c r="G48" s="26"/>
      <c r="H48" s="26"/>
      <c r="I48" s="26"/>
      <c r="J48" s="26"/>
      <c r="K48" s="26"/>
      <c r="L48" s="26"/>
      <c r="M48" s="26"/>
      <c r="N48" s="26"/>
      <c r="O48" s="26"/>
      <c r="P48" s="26"/>
      <c r="Q48" s="26"/>
      <c r="R48" s="26"/>
      <c r="S48" s="26"/>
    </row>
  </sheetData>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B04B-5289-4B98-9E14-5D0D9368CBCE}">
  <dimension ref="A1:AK42"/>
  <sheetViews>
    <sheetView showGridLines="0" workbookViewId="0"/>
  </sheetViews>
  <sheetFormatPr defaultColWidth="8.85546875" defaultRowHeight="12" x14ac:dyDescent="0.2"/>
  <cols>
    <col min="1" max="1" width="28.85546875" style="26" customWidth="1"/>
    <col min="2" max="24" width="6" style="26" customWidth="1"/>
    <col min="25" max="25" width="10.28515625" style="26" customWidth="1"/>
    <col min="26" max="16384" width="8.85546875" style="26"/>
  </cols>
  <sheetData>
    <row r="1" spans="1:37" ht="12" customHeight="1" x14ac:dyDescent="0.2">
      <c r="A1" s="26" t="s">
        <v>54</v>
      </c>
      <c r="H1" s="94"/>
      <c r="I1" s="94"/>
      <c r="J1" s="94"/>
      <c r="K1" s="94"/>
      <c r="Y1" s="58"/>
    </row>
    <row r="2" spans="1:37" ht="27" customHeight="1" thickBot="1" x14ac:dyDescent="0.25">
      <c r="A2" s="35" t="s">
        <v>138</v>
      </c>
      <c r="H2" s="94"/>
      <c r="I2" s="94"/>
      <c r="J2" s="94"/>
      <c r="K2" s="94"/>
    </row>
    <row r="3" spans="1:37" ht="12" customHeight="1" x14ac:dyDescent="0.2">
      <c r="A3" s="28"/>
      <c r="B3" s="34" t="s">
        <v>11</v>
      </c>
      <c r="C3" s="34" t="s">
        <v>12</v>
      </c>
      <c r="D3" s="34" t="s">
        <v>13</v>
      </c>
      <c r="E3" s="34" t="s">
        <v>14</v>
      </c>
      <c r="F3" s="34" t="s">
        <v>15</v>
      </c>
      <c r="G3" s="34" t="s">
        <v>16</v>
      </c>
      <c r="H3" s="34" t="s">
        <v>17</v>
      </c>
      <c r="I3" s="34" t="s">
        <v>18</v>
      </c>
      <c r="J3" s="34" t="s">
        <v>19</v>
      </c>
      <c r="K3" s="34" t="s">
        <v>20</v>
      </c>
      <c r="L3" s="34" t="s">
        <v>21</v>
      </c>
      <c r="M3" s="34" t="s">
        <v>22</v>
      </c>
      <c r="N3" s="34" t="s">
        <v>23</v>
      </c>
      <c r="O3" s="34" t="s">
        <v>24</v>
      </c>
      <c r="P3" s="34" t="s">
        <v>25</v>
      </c>
      <c r="Q3" s="34" t="s">
        <v>26</v>
      </c>
      <c r="R3" s="34" t="s">
        <v>29</v>
      </c>
      <c r="S3" s="34" t="s">
        <v>30</v>
      </c>
      <c r="T3" s="34" t="s">
        <v>36</v>
      </c>
      <c r="U3" s="34">
        <v>2019</v>
      </c>
      <c r="V3" s="34">
        <v>2020</v>
      </c>
      <c r="W3" s="34">
        <v>2021</v>
      </c>
      <c r="X3" s="34">
        <v>2022</v>
      </c>
      <c r="Y3" s="34" t="s">
        <v>85</v>
      </c>
    </row>
    <row r="4" spans="1:37" ht="12" customHeight="1" x14ac:dyDescent="0.2">
      <c r="A4" s="29"/>
      <c r="B4" s="53"/>
      <c r="C4" s="53"/>
      <c r="D4" s="53"/>
      <c r="E4" s="53"/>
      <c r="F4" s="53"/>
      <c r="G4" s="53"/>
      <c r="H4" s="53"/>
      <c r="I4" s="53"/>
      <c r="J4" s="53"/>
      <c r="K4" s="53"/>
      <c r="L4" s="53"/>
      <c r="M4" s="53"/>
      <c r="N4" s="53"/>
      <c r="O4" s="53"/>
      <c r="P4" s="53"/>
      <c r="Q4" s="53"/>
      <c r="R4" s="53"/>
      <c r="S4" s="53"/>
      <c r="T4" s="53"/>
      <c r="U4" s="96"/>
      <c r="V4" s="96"/>
      <c r="W4" s="96"/>
      <c r="X4" s="96"/>
      <c r="Y4" s="53" t="s">
        <v>86</v>
      </c>
    </row>
    <row r="5" spans="1:37" ht="12" customHeight="1" x14ac:dyDescent="0.2">
      <c r="A5" s="62"/>
      <c r="B5" s="55"/>
      <c r="C5" s="55"/>
      <c r="D5" s="55"/>
      <c r="E5" s="55"/>
      <c r="F5" s="55"/>
      <c r="G5" s="55"/>
      <c r="H5" s="55"/>
      <c r="I5" s="55"/>
      <c r="J5" s="55"/>
      <c r="K5" s="55"/>
      <c r="L5" s="55"/>
      <c r="M5" s="55"/>
      <c r="N5" s="55"/>
      <c r="O5" s="55"/>
      <c r="P5" s="55"/>
      <c r="Q5" s="55"/>
      <c r="R5" s="55"/>
      <c r="S5" s="55"/>
      <c r="T5" s="55"/>
      <c r="U5" s="55"/>
      <c r="V5" s="55"/>
      <c r="W5" s="55"/>
      <c r="X5" s="55"/>
      <c r="Y5" s="63" t="s">
        <v>127</v>
      </c>
    </row>
    <row r="6" spans="1:37" ht="17.25" customHeight="1" x14ac:dyDescent="0.2">
      <c r="A6" s="49" t="s">
        <v>3</v>
      </c>
      <c r="B6" s="40"/>
      <c r="C6" s="40"/>
      <c r="D6" s="40"/>
      <c r="E6" s="40"/>
      <c r="F6" s="40"/>
      <c r="G6" s="40"/>
      <c r="H6" s="40"/>
      <c r="I6" s="40"/>
      <c r="J6" s="40"/>
      <c r="K6" s="40"/>
      <c r="L6" s="40"/>
      <c r="M6" s="40"/>
      <c r="N6" s="40"/>
      <c r="O6" s="40"/>
      <c r="P6" s="40"/>
      <c r="Q6" s="40"/>
      <c r="R6" s="40"/>
      <c r="S6" s="40"/>
      <c r="T6" s="40"/>
      <c r="U6" s="42"/>
      <c r="V6" s="42"/>
      <c r="W6" s="42"/>
      <c r="X6" s="42"/>
      <c r="Y6" s="32"/>
    </row>
    <row r="7" spans="1:37" ht="12" customHeight="1" x14ac:dyDescent="0.2">
      <c r="A7" s="49" t="s">
        <v>27</v>
      </c>
      <c r="B7" s="118">
        <f>SUM(B8:B10)</f>
        <v>16671</v>
      </c>
      <c r="C7" s="118">
        <f t="shared" ref="C7:X7" si="0">SUM(C8:C10)</f>
        <v>17228</v>
      </c>
      <c r="D7" s="118">
        <f t="shared" si="0"/>
        <v>17686</v>
      </c>
      <c r="E7" s="118">
        <f t="shared" si="0"/>
        <v>18078</v>
      </c>
      <c r="F7" s="118">
        <f t="shared" si="0"/>
        <v>18665</v>
      </c>
      <c r="G7" s="118">
        <f t="shared" si="0"/>
        <v>19160</v>
      </c>
      <c r="H7" s="118">
        <f t="shared" si="0"/>
        <v>19587</v>
      </c>
      <c r="I7" s="118">
        <f t="shared" si="0"/>
        <v>20058</v>
      </c>
      <c r="J7" s="118">
        <f t="shared" si="0"/>
        <v>20755</v>
      </c>
      <c r="K7" s="118">
        <f t="shared" si="0"/>
        <v>21824</v>
      </c>
      <c r="L7" s="118">
        <f t="shared" si="0"/>
        <v>22728</v>
      </c>
      <c r="M7" s="118">
        <f t="shared" si="0"/>
        <v>23872</v>
      </c>
      <c r="N7" s="118">
        <f t="shared" si="0"/>
        <v>24969</v>
      </c>
      <c r="O7" s="118">
        <f t="shared" si="0"/>
        <v>25783</v>
      </c>
      <c r="P7" s="118">
        <f t="shared" si="0"/>
        <v>26648</v>
      </c>
      <c r="Q7" s="118">
        <f t="shared" si="0"/>
        <v>27477</v>
      </c>
      <c r="R7" s="118">
        <f t="shared" si="0"/>
        <v>28163</v>
      </c>
      <c r="S7" s="118">
        <f t="shared" si="0"/>
        <v>28942</v>
      </c>
      <c r="T7" s="118">
        <f t="shared" si="0"/>
        <v>29657</v>
      </c>
      <c r="U7" s="118">
        <f t="shared" si="0"/>
        <v>30284</v>
      </c>
      <c r="V7" s="118">
        <f t="shared" si="0"/>
        <v>30918</v>
      </c>
      <c r="W7" s="118">
        <f t="shared" si="0"/>
        <v>31642</v>
      </c>
      <c r="X7" s="118">
        <f t="shared" si="0"/>
        <v>32143</v>
      </c>
      <c r="Y7" s="119">
        <f>(W7-B7)/B7*100</f>
        <v>89.802651310659229</v>
      </c>
    </row>
    <row r="8" spans="1:37" ht="12" customHeight="1" x14ac:dyDescent="0.2">
      <c r="A8" s="29" t="s">
        <v>87</v>
      </c>
      <c r="B8" s="42">
        <v>13525</v>
      </c>
      <c r="C8" s="42">
        <v>13979</v>
      </c>
      <c r="D8" s="42">
        <v>14360</v>
      </c>
      <c r="E8" s="42">
        <v>14658</v>
      </c>
      <c r="F8" s="42">
        <v>15194</v>
      </c>
      <c r="G8" s="42">
        <v>15536</v>
      </c>
      <c r="H8" s="42">
        <v>15868</v>
      </c>
      <c r="I8" s="42">
        <v>16256</v>
      </c>
      <c r="J8" s="42">
        <v>16800</v>
      </c>
      <c r="K8" s="42">
        <v>17661</v>
      </c>
      <c r="L8" s="42">
        <v>18373</v>
      </c>
      <c r="M8" s="42">
        <v>19240</v>
      </c>
      <c r="N8" s="42">
        <v>20161</v>
      </c>
      <c r="O8" s="42">
        <v>20866</v>
      </c>
      <c r="P8" s="42">
        <v>21565</v>
      </c>
      <c r="Q8" s="42">
        <v>22215</v>
      </c>
      <c r="R8" s="42">
        <v>22721</v>
      </c>
      <c r="S8" s="42">
        <v>23332</v>
      </c>
      <c r="T8" s="42">
        <v>23855</v>
      </c>
      <c r="U8" s="42">
        <v>24329</v>
      </c>
      <c r="V8" s="42">
        <v>24767</v>
      </c>
      <c r="W8" s="42">
        <v>25320</v>
      </c>
      <c r="X8" s="42">
        <v>25632</v>
      </c>
      <c r="Y8" s="116">
        <f t="shared" ref="Y8:Y10" si="1">(W8-B8)/B8*100</f>
        <v>87.20887245841034</v>
      </c>
      <c r="AA8" s="29"/>
    </row>
    <row r="9" spans="1:37" ht="12" customHeight="1" x14ac:dyDescent="0.2">
      <c r="A9" s="29" t="s">
        <v>88</v>
      </c>
      <c r="B9" s="42">
        <v>38</v>
      </c>
      <c r="C9" s="42">
        <v>41</v>
      </c>
      <c r="D9" s="42">
        <v>39</v>
      </c>
      <c r="E9" s="42">
        <v>39</v>
      </c>
      <c r="F9" s="42">
        <v>40</v>
      </c>
      <c r="G9" s="42">
        <v>40</v>
      </c>
      <c r="H9" s="42">
        <v>43</v>
      </c>
      <c r="I9" s="42">
        <v>42</v>
      </c>
      <c r="J9" s="42">
        <v>43</v>
      </c>
      <c r="K9" s="42">
        <v>46</v>
      </c>
      <c r="L9" s="42">
        <v>43</v>
      </c>
      <c r="M9" s="42">
        <v>43</v>
      </c>
      <c r="N9" s="42">
        <v>41</v>
      </c>
      <c r="O9" s="42">
        <v>45</v>
      </c>
      <c r="P9" s="42">
        <v>51</v>
      </c>
      <c r="Q9" s="42">
        <v>49</v>
      </c>
      <c r="R9" s="42">
        <v>44</v>
      </c>
      <c r="S9" s="42">
        <v>45</v>
      </c>
      <c r="T9" s="42">
        <v>48</v>
      </c>
      <c r="U9" s="42">
        <v>52</v>
      </c>
      <c r="V9" s="42">
        <v>51</v>
      </c>
      <c r="W9" s="42">
        <v>49</v>
      </c>
      <c r="X9" s="42">
        <v>54</v>
      </c>
      <c r="Y9" s="116">
        <f t="shared" si="1"/>
        <v>28.947368421052634</v>
      </c>
      <c r="AA9" s="29"/>
    </row>
    <row r="10" spans="1:37" ht="12" customHeight="1" x14ac:dyDescent="0.2">
      <c r="A10" s="69" t="s">
        <v>89</v>
      </c>
      <c r="B10" s="42">
        <v>3108</v>
      </c>
      <c r="C10" s="42">
        <v>3208</v>
      </c>
      <c r="D10" s="42">
        <v>3287</v>
      </c>
      <c r="E10" s="42">
        <v>3381</v>
      </c>
      <c r="F10" s="42">
        <v>3431</v>
      </c>
      <c r="G10" s="42">
        <v>3584</v>
      </c>
      <c r="H10" s="42">
        <v>3676</v>
      </c>
      <c r="I10" s="42">
        <v>3760</v>
      </c>
      <c r="J10" s="42">
        <v>3912</v>
      </c>
      <c r="K10" s="42">
        <v>4117</v>
      </c>
      <c r="L10" s="42">
        <v>4312</v>
      </c>
      <c r="M10" s="42">
        <v>4589</v>
      </c>
      <c r="N10" s="42">
        <v>4767</v>
      </c>
      <c r="O10" s="42">
        <v>4872</v>
      </c>
      <c r="P10" s="42">
        <v>5032</v>
      </c>
      <c r="Q10" s="42">
        <v>5213</v>
      </c>
      <c r="R10" s="42">
        <v>5398</v>
      </c>
      <c r="S10" s="42">
        <v>5565</v>
      </c>
      <c r="T10" s="42">
        <v>5754</v>
      </c>
      <c r="U10" s="42">
        <v>5903</v>
      </c>
      <c r="V10" s="42">
        <v>6100</v>
      </c>
      <c r="W10" s="42">
        <v>6273</v>
      </c>
      <c r="X10" s="42">
        <v>6457</v>
      </c>
      <c r="Y10" s="116">
        <f t="shared" si="1"/>
        <v>101.83397683397683</v>
      </c>
      <c r="AA10" s="29"/>
      <c r="AF10" s="94"/>
      <c r="AG10" s="94"/>
      <c r="AH10" s="94"/>
      <c r="AI10" s="94"/>
      <c r="AJ10" s="94"/>
      <c r="AK10" s="94"/>
    </row>
    <row r="11" spans="1:37" ht="17.25" customHeight="1" x14ac:dyDescent="0.2">
      <c r="A11" s="49" t="s">
        <v>64</v>
      </c>
      <c r="B11" s="96"/>
      <c r="C11" s="96"/>
      <c r="D11" s="96"/>
      <c r="E11" s="96"/>
      <c r="F11" s="96"/>
      <c r="G11" s="96"/>
      <c r="H11" s="96"/>
      <c r="I11" s="96"/>
      <c r="J11" s="96"/>
      <c r="K11" s="96"/>
      <c r="L11" s="96"/>
      <c r="M11" s="96"/>
      <c r="N11" s="96"/>
      <c r="O11" s="96"/>
      <c r="P11" s="96"/>
      <c r="Q11" s="96"/>
      <c r="R11" s="96"/>
      <c r="S11" s="96"/>
      <c r="T11" s="96"/>
      <c r="U11" s="96"/>
      <c r="V11" s="96"/>
      <c r="W11" s="96"/>
      <c r="X11" s="96"/>
    </row>
    <row r="12" spans="1:37" ht="12" customHeight="1" x14ac:dyDescent="0.2">
      <c r="A12" s="49" t="s">
        <v>27</v>
      </c>
      <c r="B12" s="118">
        <v>18681</v>
      </c>
      <c r="C12" s="118">
        <v>19415</v>
      </c>
      <c r="D12" s="118">
        <v>20761</v>
      </c>
      <c r="E12" s="118">
        <v>21908</v>
      </c>
      <c r="F12" s="118">
        <v>22842</v>
      </c>
      <c r="G12" s="118">
        <v>23471</v>
      </c>
      <c r="H12" s="118">
        <v>24240</v>
      </c>
      <c r="I12" s="118">
        <v>25710</v>
      </c>
      <c r="J12" s="118">
        <v>27290</v>
      </c>
      <c r="K12" s="118">
        <v>27620</v>
      </c>
      <c r="L12" s="118">
        <v>27097</v>
      </c>
      <c r="M12" s="118">
        <v>27043</v>
      </c>
      <c r="N12" s="118">
        <v>27178</v>
      </c>
      <c r="O12" s="118">
        <v>27526</v>
      </c>
      <c r="P12" s="118">
        <v>28201</v>
      </c>
      <c r="Q12" s="118">
        <v>28989</v>
      </c>
      <c r="R12" s="118">
        <v>30127</v>
      </c>
      <c r="S12" s="118">
        <v>31513</v>
      </c>
      <c r="T12" s="118">
        <v>32889</v>
      </c>
      <c r="U12" s="118">
        <v>34352</v>
      </c>
      <c r="V12" s="118">
        <v>35856</v>
      </c>
      <c r="W12" s="118">
        <f>SUM(W13:W15)</f>
        <v>37118</v>
      </c>
      <c r="X12" s="118" t="s">
        <v>28</v>
      </c>
      <c r="Y12" s="119">
        <f t="shared" ref="Y12:Y15" si="2">(W12-B12)/B12*100</f>
        <v>98.693860071730626</v>
      </c>
    </row>
    <row r="13" spans="1:37" ht="12" customHeight="1" x14ac:dyDescent="0.2">
      <c r="A13" s="29" t="s">
        <v>87</v>
      </c>
      <c r="B13" s="42">
        <v>14179</v>
      </c>
      <c r="C13" s="42">
        <v>14715</v>
      </c>
      <c r="D13" s="42">
        <v>15710</v>
      </c>
      <c r="E13" s="42">
        <v>16446</v>
      </c>
      <c r="F13" s="42">
        <v>17085</v>
      </c>
      <c r="G13" s="42">
        <v>17513</v>
      </c>
      <c r="H13" s="42">
        <v>18141</v>
      </c>
      <c r="I13" s="42">
        <v>19211</v>
      </c>
      <c r="J13" s="42">
        <v>20334</v>
      </c>
      <c r="K13" s="42">
        <v>20397</v>
      </c>
      <c r="L13" s="42">
        <v>19974</v>
      </c>
      <c r="M13" s="42">
        <v>19996</v>
      </c>
      <c r="N13" s="42">
        <v>20148</v>
      </c>
      <c r="O13" s="42">
        <v>20437</v>
      </c>
      <c r="P13" s="42">
        <v>20918</v>
      </c>
      <c r="Q13" s="42">
        <v>21527</v>
      </c>
      <c r="R13" s="42">
        <v>22293</v>
      </c>
      <c r="S13" s="42">
        <v>23342</v>
      </c>
      <c r="T13" s="42">
        <v>24322</v>
      </c>
      <c r="U13" s="42">
        <v>25333</v>
      </c>
      <c r="V13" s="42">
        <v>26413</v>
      </c>
      <c r="W13" s="42">
        <v>27094</v>
      </c>
      <c r="X13" s="42">
        <v>27984</v>
      </c>
      <c r="Y13" s="116">
        <f t="shared" si="2"/>
        <v>91.085407997743147</v>
      </c>
    </row>
    <row r="14" spans="1:37" ht="12" customHeight="1" x14ac:dyDescent="0.2">
      <c r="A14" s="29" t="s">
        <v>88</v>
      </c>
      <c r="B14" s="42">
        <v>137</v>
      </c>
      <c r="C14" s="42">
        <v>155</v>
      </c>
      <c r="D14" s="42">
        <v>176</v>
      </c>
      <c r="E14" s="42">
        <v>191</v>
      </c>
      <c r="F14" s="42">
        <v>201</v>
      </c>
      <c r="G14" s="42">
        <v>207</v>
      </c>
      <c r="H14" s="42">
        <v>214</v>
      </c>
      <c r="I14" s="42">
        <v>224</v>
      </c>
      <c r="J14" s="42">
        <v>232</v>
      </c>
      <c r="K14" s="42">
        <v>249</v>
      </c>
      <c r="L14" s="42">
        <v>230</v>
      </c>
      <c r="M14" s="42">
        <v>223</v>
      </c>
      <c r="N14" s="42">
        <v>221</v>
      </c>
      <c r="O14" s="42">
        <v>215</v>
      </c>
      <c r="P14" s="42">
        <v>222</v>
      </c>
      <c r="Q14" s="42">
        <v>216</v>
      </c>
      <c r="R14" s="42">
        <v>211</v>
      </c>
      <c r="S14" s="42">
        <v>215</v>
      </c>
      <c r="T14" s="42">
        <v>212</v>
      </c>
      <c r="U14" s="42">
        <v>203</v>
      </c>
      <c r="V14" s="42">
        <v>197</v>
      </c>
      <c r="W14" s="42">
        <v>202</v>
      </c>
      <c r="X14" s="42">
        <v>191</v>
      </c>
      <c r="Y14" s="116">
        <f t="shared" si="2"/>
        <v>47.445255474452551</v>
      </c>
    </row>
    <row r="15" spans="1:37" ht="12" customHeight="1" x14ac:dyDescent="0.2">
      <c r="A15" s="69" t="s">
        <v>89</v>
      </c>
      <c r="B15" s="42">
        <v>4365</v>
      </c>
      <c r="C15" s="42">
        <v>4545</v>
      </c>
      <c r="D15" s="42">
        <v>4875</v>
      </c>
      <c r="E15" s="42">
        <v>5271</v>
      </c>
      <c r="F15" s="42">
        <v>5556</v>
      </c>
      <c r="G15" s="42">
        <v>5751</v>
      </c>
      <c r="H15" s="42">
        <v>5885</v>
      </c>
      <c r="I15" s="42">
        <v>6275</v>
      </c>
      <c r="J15" s="42">
        <v>6724</v>
      </c>
      <c r="K15" s="42">
        <v>6974</v>
      </c>
      <c r="L15" s="42">
        <v>6893</v>
      </c>
      <c r="M15" s="42">
        <v>6824</v>
      </c>
      <c r="N15" s="42">
        <v>6809</v>
      </c>
      <c r="O15" s="42">
        <v>6874</v>
      </c>
      <c r="P15" s="42">
        <v>7061</v>
      </c>
      <c r="Q15" s="42">
        <v>7246</v>
      </c>
      <c r="R15" s="42">
        <v>7623</v>
      </c>
      <c r="S15" s="42">
        <v>7956</v>
      </c>
      <c r="T15" s="42">
        <v>8355</v>
      </c>
      <c r="U15" s="42">
        <v>8816</v>
      </c>
      <c r="V15" s="42">
        <v>9246</v>
      </c>
      <c r="W15" s="42">
        <v>9822</v>
      </c>
      <c r="X15" s="42" t="s">
        <v>28</v>
      </c>
      <c r="Y15" s="116">
        <f t="shared" si="2"/>
        <v>125.01718213058419</v>
      </c>
    </row>
    <row r="16" spans="1:37" ht="17.25" customHeight="1" x14ac:dyDescent="0.2">
      <c r="A16" s="49" t="s">
        <v>65</v>
      </c>
      <c r="B16" s="42"/>
      <c r="C16" s="42"/>
      <c r="D16" s="42"/>
      <c r="E16" s="42"/>
      <c r="F16" s="42"/>
      <c r="G16" s="42"/>
      <c r="H16" s="42"/>
      <c r="I16" s="42"/>
      <c r="J16" s="42"/>
      <c r="K16" s="42"/>
      <c r="L16" s="42"/>
      <c r="M16" s="42"/>
      <c r="N16" s="42"/>
      <c r="O16" s="42"/>
      <c r="P16" s="42"/>
      <c r="Q16" s="42"/>
      <c r="R16" s="42"/>
      <c r="S16" s="42"/>
      <c r="T16" s="42"/>
      <c r="U16" s="42"/>
      <c r="V16" s="42"/>
      <c r="W16" s="42"/>
      <c r="X16" s="42"/>
      <c r="Y16" s="116"/>
    </row>
    <row r="17" spans="1:25" ht="12" customHeight="1" x14ac:dyDescent="0.2">
      <c r="A17" s="49" t="s">
        <v>27</v>
      </c>
      <c r="B17" s="118">
        <v>3758</v>
      </c>
      <c r="C17" s="118">
        <v>4308</v>
      </c>
      <c r="D17" s="118">
        <v>4257</v>
      </c>
      <c r="E17" s="118">
        <v>4890</v>
      </c>
      <c r="F17" s="118">
        <v>4812</v>
      </c>
      <c r="G17" s="118">
        <v>4968</v>
      </c>
      <c r="H17" s="118">
        <v>5244</v>
      </c>
      <c r="I17" s="118">
        <v>5193</v>
      </c>
      <c r="J17" s="118">
        <v>5480</v>
      </c>
      <c r="K17" s="118">
        <v>4995</v>
      </c>
      <c r="L17" s="118">
        <v>5844</v>
      </c>
      <c r="M17" s="118">
        <v>5385</v>
      </c>
      <c r="N17" s="118">
        <v>5927</v>
      </c>
      <c r="O17" s="118">
        <v>5856</v>
      </c>
      <c r="P17" s="118">
        <v>6679</v>
      </c>
      <c r="Q17" s="118">
        <v>7534</v>
      </c>
      <c r="R17" s="118">
        <v>8078</v>
      </c>
      <c r="S17" s="118">
        <v>8831</v>
      </c>
      <c r="T17" s="118">
        <v>9463</v>
      </c>
      <c r="U17" s="118">
        <v>7199</v>
      </c>
      <c r="V17" s="118">
        <v>7624</v>
      </c>
      <c r="W17" s="118">
        <v>8152</v>
      </c>
      <c r="X17" s="118" t="s">
        <v>28</v>
      </c>
      <c r="Y17" s="119">
        <f t="shared" ref="Y17:Y20" si="3">(W17-B17)/B17*100</f>
        <v>116.92389568919639</v>
      </c>
    </row>
    <row r="18" spans="1:25" ht="12" customHeight="1" x14ac:dyDescent="0.2">
      <c r="A18" s="29" t="s">
        <v>87</v>
      </c>
      <c r="B18" s="42">
        <v>2045</v>
      </c>
      <c r="C18" s="42">
        <v>2651</v>
      </c>
      <c r="D18" s="42">
        <v>2730</v>
      </c>
      <c r="E18" s="42">
        <v>3199</v>
      </c>
      <c r="F18" s="42">
        <v>3081</v>
      </c>
      <c r="G18" s="42">
        <v>3212</v>
      </c>
      <c r="H18" s="42">
        <v>3427</v>
      </c>
      <c r="I18" s="42">
        <v>3368</v>
      </c>
      <c r="J18" s="42">
        <v>3644</v>
      </c>
      <c r="K18" s="42">
        <v>3349</v>
      </c>
      <c r="L18" s="42">
        <v>4048</v>
      </c>
      <c r="M18" s="42">
        <v>3797</v>
      </c>
      <c r="N18" s="42">
        <v>4182</v>
      </c>
      <c r="O18" s="42">
        <v>4136</v>
      </c>
      <c r="P18" s="42">
        <v>4142</v>
      </c>
      <c r="Q18" s="42">
        <v>4212</v>
      </c>
      <c r="R18" s="42">
        <v>4375</v>
      </c>
      <c r="S18" s="42">
        <v>4717</v>
      </c>
      <c r="T18" s="42">
        <v>4812</v>
      </c>
      <c r="U18" s="42">
        <v>5252</v>
      </c>
      <c r="V18" s="42">
        <v>5613</v>
      </c>
      <c r="W18" s="42">
        <v>6050</v>
      </c>
      <c r="X18" s="42">
        <v>6440</v>
      </c>
      <c r="Y18" s="116">
        <f t="shared" si="3"/>
        <v>195.8435207823961</v>
      </c>
    </row>
    <row r="19" spans="1:25" ht="12" customHeight="1" x14ac:dyDescent="0.2">
      <c r="A19" s="29" t="s">
        <v>88</v>
      </c>
      <c r="B19" s="42">
        <v>64</v>
      </c>
      <c r="C19" s="42">
        <v>72</v>
      </c>
      <c r="D19" s="42">
        <v>72</v>
      </c>
      <c r="E19" s="42">
        <v>85</v>
      </c>
      <c r="F19" s="42">
        <v>64</v>
      </c>
      <c r="G19" s="42">
        <v>63</v>
      </c>
      <c r="H19" s="42">
        <v>75</v>
      </c>
      <c r="I19" s="42">
        <v>63</v>
      </c>
      <c r="J19" s="42">
        <v>64</v>
      </c>
      <c r="K19" s="42">
        <v>68</v>
      </c>
      <c r="L19" s="42">
        <v>83</v>
      </c>
      <c r="M19" s="42">
        <v>83</v>
      </c>
      <c r="N19" s="42">
        <v>89</v>
      </c>
      <c r="O19" s="42">
        <v>83</v>
      </c>
      <c r="P19" s="42">
        <v>77</v>
      </c>
      <c r="Q19" s="42">
        <v>75</v>
      </c>
      <c r="R19" s="42">
        <v>76</v>
      </c>
      <c r="S19" s="42">
        <v>82</v>
      </c>
      <c r="T19" s="42">
        <v>85</v>
      </c>
      <c r="U19" s="42">
        <v>96</v>
      </c>
      <c r="V19" s="42">
        <v>96</v>
      </c>
      <c r="W19" s="42">
        <v>101</v>
      </c>
      <c r="X19" s="42">
        <v>107</v>
      </c>
      <c r="Y19" s="116">
        <f t="shared" si="3"/>
        <v>57.8125</v>
      </c>
    </row>
    <row r="20" spans="1:25" ht="12" customHeight="1" thickBot="1" x14ac:dyDescent="0.25">
      <c r="A20" s="30" t="s">
        <v>89</v>
      </c>
      <c r="B20" s="61">
        <v>1649</v>
      </c>
      <c r="C20" s="61">
        <v>1585</v>
      </c>
      <c r="D20" s="61">
        <v>1455</v>
      </c>
      <c r="E20" s="61">
        <v>1606</v>
      </c>
      <c r="F20" s="61">
        <v>1667</v>
      </c>
      <c r="G20" s="61">
        <v>1693</v>
      </c>
      <c r="H20" s="61">
        <v>1742</v>
      </c>
      <c r="I20" s="61">
        <v>1762</v>
      </c>
      <c r="J20" s="61">
        <v>1772</v>
      </c>
      <c r="K20" s="61">
        <v>1578</v>
      </c>
      <c r="L20" s="61">
        <v>1713</v>
      </c>
      <c r="M20" s="61">
        <v>1505</v>
      </c>
      <c r="N20" s="61">
        <v>1656</v>
      </c>
      <c r="O20" s="61">
        <v>1637</v>
      </c>
      <c r="P20" s="61">
        <v>2460</v>
      </c>
      <c r="Q20" s="61">
        <v>3247</v>
      </c>
      <c r="R20" s="61">
        <v>3627</v>
      </c>
      <c r="S20" s="61">
        <v>4032</v>
      </c>
      <c r="T20" s="61">
        <v>4566</v>
      </c>
      <c r="U20" s="61">
        <v>1851</v>
      </c>
      <c r="V20" s="61">
        <v>1915</v>
      </c>
      <c r="W20" s="61">
        <v>2001</v>
      </c>
      <c r="X20" s="61" t="s">
        <v>28</v>
      </c>
      <c r="Y20" s="33">
        <f t="shared" si="3"/>
        <v>21.346270466949665</v>
      </c>
    </row>
    <row r="21" spans="1:25" ht="12" customHeight="1" x14ac:dyDescent="0.2">
      <c r="A21" s="87" t="s">
        <v>90</v>
      </c>
    </row>
    <row r="22" spans="1:25" ht="12" customHeight="1" x14ac:dyDescent="0.2">
      <c r="A22" s="103" t="s">
        <v>66</v>
      </c>
      <c r="B22" s="91"/>
    </row>
    <row r="23" spans="1:25" s="95" customFormat="1" x14ac:dyDescent="0.2">
      <c r="A23" s="87" t="s">
        <v>129</v>
      </c>
    </row>
    <row r="42" spans="1:1" x14ac:dyDescent="0.2">
      <c r="A42" s="94"/>
    </row>
  </sheetData>
  <pageMargins left="0.70866141732283472" right="0.70866141732283472" top="0.74803149606299213" bottom="0.74803149606299213" header="0.31496062992125984" footer="0.31496062992125984"/>
  <pageSetup paperSize="9" orientation="landscape" r:id="rId1"/>
  <ignoredErrors>
    <ignoredError sqref="B3:T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Info and contents</vt:lpstr>
      <vt:lpstr>Population development</vt:lpstr>
      <vt:lpstr>Age structure</vt:lpstr>
      <vt:lpstr>Pop. in capitals</vt:lpstr>
      <vt:lpstr>Pop. projections</vt:lpstr>
      <vt:lpstr>Inh per km²</vt:lpstr>
      <vt:lpstr>Life expectancy</vt:lpstr>
      <vt:lpstr>Tourism</vt:lpstr>
      <vt:lpstr>Motor vehicles</vt:lpstr>
      <vt:lpstr>Labour market</vt:lpstr>
      <vt:lpstr>Economic key-figures</vt:lpstr>
      <vt:lpstr>CPI</vt:lpstr>
      <vt:lpstr>Gini coefficient</vt:lpstr>
      <vt:lpstr>Causes for death</vt:lpstr>
      <vt:lpstr>Cancer</vt:lpstr>
      <vt:lpstr>Abortions</vt:lpstr>
      <vt:lpstr>Child day-care</vt:lpstr>
      <vt:lpstr>Diagramunderlag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 Sagulin</dc:creator>
  <cp:lastModifiedBy>Kenth Häggblom</cp:lastModifiedBy>
  <cp:lastPrinted>2020-02-19T06:12:00Z</cp:lastPrinted>
  <dcterms:created xsi:type="dcterms:W3CDTF">2018-11-27T08:00:22Z</dcterms:created>
  <dcterms:modified xsi:type="dcterms:W3CDTF">2022-11-30T13:27:56Z</dcterms:modified>
</cp:coreProperties>
</file>