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Åland i världen\"/>
    </mc:Choice>
  </mc:AlternateContent>
  <xr:revisionPtr revIDLastSave="0" documentId="13_ncr:1_{89BB6500-E655-4DD9-8621-5D57E33B0AFE}" xr6:coauthVersionLast="47" xr6:coauthVersionMax="47" xr10:uidLastSave="{00000000-0000-0000-0000-000000000000}"/>
  <bookViews>
    <workbookView xWindow="-57720" yWindow="-1920" windowWidth="29040" windowHeight="17520" tabRatio="845" xr2:uid="{A9776BC9-312F-40EB-A631-9D5083536D16}"/>
  </bookViews>
  <sheets>
    <sheet name="Info and contents" sheetId="23" r:id="rId1"/>
    <sheet name="Population development" sheetId="7" r:id="rId2"/>
    <sheet name="Age structure" sheetId="2" r:id="rId3"/>
    <sheet name="Dependency ratio" sheetId="28" r:id="rId4"/>
    <sheet name="Pop. in capitals" sheetId="11" r:id="rId5"/>
    <sheet name="Inh per km²" sheetId="3" r:id="rId6"/>
    <sheet name="Births by age of mother" sheetId="25" r:id="rId7"/>
    <sheet name="Life expectancy" sheetId="20" r:id="rId8"/>
    <sheet name="Pop. projections" sheetId="9" r:id="rId9"/>
    <sheet name="Marital status" sheetId="24" r:id="rId10"/>
    <sheet name="Child day-care" sheetId="15" r:id="rId11"/>
    <sheet name="Election turn-out" sheetId="26" r:id="rId12"/>
    <sheet name="Gender distrib. in parliaments" sheetId="27" r:id="rId13"/>
    <sheet name="Diagramunderlag" sheetId="21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1" l="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B14" i="21"/>
  <c r="B13" i="21"/>
  <c r="B12" i="21"/>
  <c r="B11" i="21"/>
  <c r="C18" i="21" l="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B21" i="21"/>
  <c r="B20" i="21"/>
  <c r="B19" i="21"/>
  <c r="B18" i="21"/>
  <c r="C32" i="21" l="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B35" i="21"/>
  <c r="B34" i="21"/>
  <c r="B33" i="21"/>
  <c r="B32" i="21"/>
  <c r="C25" i="21"/>
  <c r="D25" i="21"/>
  <c r="E25" i="21"/>
  <c r="F25" i="21"/>
  <c r="C27" i="21"/>
  <c r="D27" i="21"/>
  <c r="E27" i="21"/>
  <c r="F27" i="21"/>
  <c r="C28" i="21"/>
  <c r="D28" i="21"/>
  <c r="E28" i="21"/>
  <c r="F28" i="21"/>
  <c r="B28" i="21"/>
  <c r="B27" i="21"/>
  <c r="B26" i="21"/>
  <c r="B25" i="21"/>
  <c r="H36" i="9"/>
  <c r="I36" i="9" s="1"/>
  <c r="H35" i="9"/>
  <c r="I35" i="9" s="1"/>
  <c r="F34" i="9"/>
  <c r="E34" i="9"/>
  <c r="D34" i="9"/>
  <c r="C34" i="9"/>
  <c r="B34" i="9"/>
  <c r="H32" i="9"/>
  <c r="I32" i="9" s="1"/>
  <c r="H31" i="9"/>
  <c r="I31" i="9" s="1"/>
  <c r="F30" i="9"/>
  <c r="E30" i="9"/>
  <c r="D30" i="9"/>
  <c r="C30" i="9"/>
  <c r="B30" i="9"/>
  <c r="H28" i="9"/>
  <c r="I28" i="9" s="1"/>
  <c r="H27" i="9"/>
  <c r="I27" i="9" s="1"/>
  <c r="F26" i="9"/>
  <c r="H26" i="9" s="1"/>
  <c r="I26" i="9" s="1"/>
  <c r="E26" i="9"/>
  <c r="D26" i="9"/>
  <c r="C26" i="9"/>
  <c r="H24" i="9"/>
  <c r="I24" i="9" s="1"/>
  <c r="H23" i="9"/>
  <c r="I23" i="9" s="1"/>
  <c r="F22" i="9"/>
  <c r="E22" i="9"/>
  <c r="D22" i="9"/>
  <c r="C22" i="9"/>
  <c r="B22" i="9"/>
  <c r="H20" i="9"/>
  <c r="I20" i="9" s="1"/>
  <c r="H19" i="9"/>
  <c r="I19" i="9" s="1"/>
  <c r="F18" i="9"/>
  <c r="E18" i="9"/>
  <c r="D18" i="9"/>
  <c r="C18" i="9"/>
  <c r="B18" i="9"/>
  <c r="H16" i="9"/>
  <c r="I16" i="9" s="1"/>
  <c r="H15" i="9"/>
  <c r="I15" i="9" s="1"/>
  <c r="F14" i="9"/>
  <c r="E14" i="9"/>
  <c r="D14" i="9"/>
  <c r="C14" i="9"/>
  <c r="B14" i="9"/>
  <c r="H12" i="9"/>
  <c r="I12" i="9" s="1"/>
  <c r="H11" i="9"/>
  <c r="I11" i="9" s="1"/>
  <c r="F10" i="9"/>
  <c r="H10" i="9" s="1"/>
  <c r="I10" i="9" s="1"/>
  <c r="E10" i="9"/>
  <c r="D10" i="9"/>
  <c r="C10" i="9"/>
  <c r="B10" i="9"/>
  <c r="H30" i="9" l="1"/>
  <c r="I30" i="9" s="1"/>
  <c r="H34" i="9"/>
  <c r="I34" i="9" s="1"/>
  <c r="H22" i="9"/>
  <c r="I22" i="9" s="1"/>
  <c r="H14" i="9"/>
  <c r="I14" i="9" s="1"/>
  <c r="H18" i="9"/>
  <c r="I18" i="9" s="1"/>
  <c r="Q5" i="11"/>
  <c r="Q6" i="11"/>
  <c r="Q7" i="11"/>
  <c r="Q8" i="11"/>
  <c r="Q9" i="11"/>
  <c r="Q11" i="11"/>
  <c r="Q4" i="11"/>
  <c r="Q40" i="21"/>
  <c r="Q41" i="21"/>
  <c r="Q42" i="21"/>
  <c r="T92" i="2"/>
  <c r="W91" i="2"/>
  <c r="V91" i="2"/>
  <c r="Y90" i="2"/>
  <c r="X90" i="2"/>
  <c r="AJ89" i="2"/>
  <c r="AK89" i="2" s="1"/>
  <c r="Z89" i="2"/>
  <c r="Y89" i="2"/>
  <c r="AK88" i="2"/>
  <c r="AJ88" i="2"/>
  <c r="AB88" i="2"/>
  <c r="AA88" i="2"/>
  <c r="AJ87" i="2"/>
  <c r="AK87" i="2" s="1"/>
  <c r="AC87" i="2"/>
  <c r="AB87" i="2"/>
  <c r="AJ86" i="2"/>
  <c r="AK86" i="2" s="1"/>
  <c r="AD86" i="2"/>
  <c r="AC86" i="2"/>
  <c r="AK85" i="2"/>
  <c r="AJ85" i="2"/>
  <c r="AF85" i="2"/>
  <c r="AE85" i="2"/>
  <c r="AJ84" i="2"/>
  <c r="AK84" i="2" s="1"/>
  <c r="AG84" i="2"/>
  <c r="AF84" i="2"/>
  <c r="AJ83" i="2"/>
  <c r="AK83" i="2" s="1"/>
  <c r="Y81" i="2"/>
  <c r="X81" i="2"/>
  <c r="Z80" i="2"/>
  <c r="Y80" i="2"/>
  <c r="AB79" i="2"/>
  <c r="AA79" i="2"/>
  <c r="AJ78" i="2"/>
  <c r="AK78" i="2" s="1"/>
  <c r="AC78" i="2"/>
  <c r="AB78" i="2"/>
  <c r="AJ77" i="2"/>
  <c r="AK77" i="2" s="1"/>
  <c r="AD77" i="2"/>
  <c r="AC77" i="2"/>
  <c r="AK76" i="2"/>
  <c r="AJ76" i="2"/>
  <c r="AF76" i="2"/>
  <c r="AE76" i="2"/>
  <c r="AJ75" i="2"/>
  <c r="AK75" i="2" s="1"/>
  <c r="AG75" i="2"/>
  <c r="AF75" i="2"/>
  <c r="AJ74" i="2"/>
  <c r="AK74" i="2" s="1"/>
  <c r="AH74" i="2"/>
  <c r="S74" i="2"/>
  <c r="AK73" i="2"/>
  <c r="AJ73" i="2"/>
  <c r="T73" i="2"/>
  <c r="AB70" i="2"/>
  <c r="AA70" i="2"/>
  <c r="AC69" i="2"/>
  <c r="AB69" i="2"/>
  <c r="AD68" i="2"/>
  <c r="AC68" i="2"/>
  <c r="AK67" i="2"/>
  <c r="AJ67" i="2"/>
  <c r="AF67" i="2"/>
  <c r="AE67" i="2"/>
  <c r="AJ66" i="2"/>
  <c r="AK66" i="2" s="1"/>
  <c r="AG66" i="2"/>
  <c r="AF66" i="2"/>
  <c r="AJ65" i="2"/>
  <c r="AK65" i="2" s="1"/>
  <c r="AH65" i="2"/>
  <c r="S65" i="2"/>
  <c r="AK64" i="2"/>
  <c r="AJ64" i="2"/>
  <c r="T64" i="2"/>
  <c r="AJ63" i="2"/>
  <c r="AK63" i="2" s="1"/>
  <c r="U63" i="2"/>
  <c r="AK62" i="2"/>
  <c r="AJ62" i="2"/>
  <c r="X62" i="2"/>
  <c r="W62" i="2"/>
  <c r="AD59" i="2"/>
  <c r="AC59" i="2"/>
  <c r="AF58" i="2"/>
  <c r="AE58" i="2"/>
  <c r="AG57" i="2"/>
  <c r="AF57" i="2"/>
  <c r="AJ56" i="2"/>
  <c r="AK56" i="2" s="1"/>
  <c r="AH56" i="2"/>
  <c r="S56" i="2"/>
  <c r="AK55" i="2"/>
  <c r="AJ55" i="2"/>
  <c r="T55" i="2"/>
  <c r="AJ54" i="2"/>
  <c r="AK54" i="2" s="1"/>
  <c r="U54" i="2"/>
  <c r="AJ53" i="2"/>
  <c r="AK53" i="2" s="1"/>
  <c r="W53" i="2"/>
  <c r="V53" i="2"/>
  <c r="AJ52" i="2"/>
  <c r="AK52" i="2" s="1"/>
  <c r="X52" i="2"/>
  <c r="W52" i="2"/>
  <c r="AJ51" i="2"/>
  <c r="AK51" i="2" s="1"/>
  <c r="Y51" i="2"/>
  <c r="X51" i="2"/>
  <c r="AF48" i="2"/>
  <c r="AE48" i="2"/>
  <c r="AH47" i="2"/>
  <c r="AG47" i="2"/>
  <c r="AJ46" i="2"/>
  <c r="AK46" i="2" s="1"/>
  <c r="T46" i="2"/>
  <c r="S46" i="2"/>
  <c r="AJ45" i="2"/>
  <c r="AK45" i="2" s="1"/>
  <c r="T45" i="2"/>
  <c r="AJ44" i="2"/>
  <c r="AK44" i="2" s="1"/>
  <c r="U44" i="2"/>
  <c r="AJ43" i="2"/>
  <c r="AK43" i="2" s="1"/>
  <c r="Y43" i="2"/>
  <c r="W43" i="2"/>
  <c r="V43" i="2"/>
  <c r="AJ42" i="2"/>
  <c r="AK42" i="2" s="1"/>
  <c r="X42" i="2"/>
  <c r="W42" i="2"/>
  <c r="AJ41" i="2"/>
  <c r="AK41" i="2" s="1"/>
  <c r="AB41" i="2"/>
  <c r="Z41" i="2"/>
  <c r="Y41" i="2"/>
  <c r="AJ40" i="2"/>
  <c r="AK40" i="2" s="1"/>
  <c r="AC40" i="2"/>
  <c r="AA40" i="2"/>
  <c r="Z40" i="2"/>
  <c r="AJ37" i="2"/>
  <c r="AK37" i="2" s="1"/>
  <c r="AH37" i="2"/>
  <c r="S37" i="2"/>
  <c r="AJ36" i="2"/>
  <c r="AK36" i="2" s="1"/>
  <c r="T36" i="2"/>
  <c r="S36" i="2"/>
  <c r="W35" i="2"/>
  <c r="T35" i="2"/>
  <c r="AJ34" i="2"/>
  <c r="AK34" i="2" s="1"/>
  <c r="AJ33" i="2"/>
  <c r="AK33" i="2" s="1"/>
  <c r="Y33" i="2"/>
  <c r="W33" i="2"/>
  <c r="V33" i="2"/>
  <c r="AJ32" i="2"/>
  <c r="AK32" i="2" s="1"/>
  <c r="AA32" i="2"/>
  <c r="Y32" i="2"/>
  <c r="X32" i="2"/>
  <c r="AJ31" i="2"/>
  <c r="AK31" i="2" s="1"/>
  <c r="AB31" i="2"/>
  <c r="Z31" i="2"/>
  <c r="Y31" i="2"/>
  <c r="AJ30" i="2"/>
  <c r="AK30" i="2" s="1"/>
  <c r="AD30" i="2"/>
  <c r="AB30" i="2"/>
  <c r="AA30" i="2"/>
  <c r="AJ29" i="2"/>
  <c r="AK29" i="2" s="1"/>
  <c r="AF29" i="2"/>
  <c r="AD29" i="2"/>
  <c r="AC29" i="2"/>
  <c r="AJ26" i="2"/>
  <c r="AK26" i="2" s="1"/>
  <c r="T26" i="2"/>
  <c r="S26" i="2"/>
  <c r="W25" i="2"/>
  <c r="T25" i="2"/>
  <c r="AK23" i="2"/>
  <c r="AJ23" i="2"/>
  <c r="X23" i="2"/>
  <c r="W23" i="2"/>
  <c r="AJ22" i="2"/>
  <c r="AK22" i="2" s="1"/>
  <c r="AA22" i="2"/>
  <c r="Y22" i="2"/>
  <c r="X22" i="2"/>
  <c r="AJ21" i="2"/>
  <c r="AK21" i="2" s="1"/>
  <c r="AC21" i="2"/>
  <c r="AA21" i="2"/>
  <c r="Z21" i="2"/>
  <c r="AJ20" i="2"/>
  <c r="AK20" i="2" s="1"/>
  <c r="AE20" i="2"/>
  <c r="AC20" i="2"/>
  <c r="AB20" i="2"/>
  <c r="AJ19" i="2"/>
  <c r="AK19" i="2" s="1"/>
  <c r="AF19" i="2"/>
  <c r="AD19" i="2"/>
  <c r="AC19" i="2"/>
  <c r="AJ18" i="2"/>
  <c r="AK18" i="2" s="1"/>
  <c r="AG18" i="2"/>
  <c r="AE18" i="2"/>
  <c r="AD18" i="2"/>
  <c r="W15" i="2"/>
  <c r="T15" i="2"/>
  <c r="W14" i="2"/>
  <c r="V14" i="2"/>
  <c r="Z13" i="2"/>
  <c r="W13" i="2"/>
  <c r="AJ12" i="2"/>
  <c r="AK12" i="2" s="1"/>
  <c r="AB12" i="2"/>
  <c r="Z12" i="2"/>
  <c r="Y12" i="2"/>
  <c r="AJ11" i="2"/>
  <c r="AK11" i="2" s="1"/>
  <c r="AB11" i="2"/>
  <c r="AA11" i="2"/>
  <c r="AJ10" i="2"/>
  <c r="AK10" i="2" s="1"/>
  <c r="AE10" i="2"/>
  <c r="AC10" i="2"/>
  <c r="AB10" i="2"/>
  <c r="AJ9" i="2"/>
  <c r="AK9" i="2" s="1"/>
  <c r="AF9" i="2"/>
  <c r="AC9" i="2"/>
  <c r="AJ8" i="2"/>
  <c r="AK8" i="2" s="1"/>
  <c r="AG8" i="2"/>
  <c r="AE8" i="2"/>
  <c r="AJ7" i="2"/>
  <c r="AK7" i="2" s="1"/>
  <c r="AH7" i="2"/>
  <c r="AF7" i="2"/>
  <c r="AE7" i="2"/>
  <c r="Q92" i="2"/>
  <c r="AJ92" i="2" s="1"/>
  <c r="AK92" i="2" s="1"/>
  <c r="P92" i="2"/>
  <c r="AG92" i="2" s="1"/>
  <c r="O92" i="2"/>
  <c r="AF92" i="2" s="1"/>
  <c r="N92" i="2"/>
  <c r="AE92" i="2" s="1"/>
  <c r="M92" i="2"/>
  <c r="AD92" i="2" s="1"/>
  <c r="L92" i="2"/>
  <c r="AC92" i="2" s="1"/>
  <c r="K92" i="2"/>
  <c r="AB92" i="2" s="1"/>
  <c r="J92" i="2"/>
  <c r="AA92" i="2" s="1"/>
  <c r="I92" i="2"/>
  <c r="Z92" i="2" s="1"/>
  <c r="H92" i="2"/>
  <c r="Y92" i="2" s="1"/>
  <c r="G92" i="2"/>
  <c r="X92" i="2" s="1"/>
  <c r="F92" i="2"/>
  <c r="W92" i="2" s="1"/>
  <c r="E92" i="2"/>
  <c r="V92" i="2" s="1"/>
  <c r="D92" i="2"/>
  <c r="C92" i="2"/>
  <c r="B92" i="2"/>
  <c r="S92" i="2" s="1"/>
  <c r="Q91" i="2"/>
  <c r="AJ91" i="2" s="1"/>
  <c r="AK91" i="2" s="1"/>
  <c r="P91" i="2"/>
  <c r="AG91" i="2" s="1"/>
  <c r="O91" i="2"/>
  <c r="AF91" i="2" s="1"/>
  <c r="N91" i="2"/>
  <c r="AE91" i="2" s="1"/>
  <c r="M91" i="2"/>
  <c r="AD91" i="2" s="1"/>
  <c r="L91" i="2"/>
  <c r="AC91" i="2" s="1"/>
  <c r="K91" i="2"/>
  <c r="AB91" i="2" s="1"/>
  <c r="J91" i="2"/>
  <c r="AA91" i="2" s="1"/>
  <c r="I91" i="2"/>
  <c r="Z91" i="2" s="1"/>
  <c r="H91" i="2"/>
  <c r="Y91" i="2" s="1"/>
  <c r="G91" i="2"/>
  <c r="X91" i="2" s="1"/>
  <c r="F91" i="2"/>
  <c r="E91" i="2"/>
  <c r="D91" i="2"/>
  <c r="C91" i="2"/>
  <c r="T91" i="2" s="1"/>
  <c r="B91" i="2"/>
  <c r="S91" i="2" s="1"/>
  <c r="Q90" i="2"/>
  <c r="AJ90" i="2" s="1"/>
  <c r="AK90" i="2" s="1"/>
  <c r="P90" i="2"/>
  <c r="AG90" i="2" s="1"/>
  <c r="O90" i="2"/>
  <c r="AF90" i="2" s="1"/>
  <c r="N90" i="2"/>
  <c r="AE90" i="2" s="1"/>
  <c r="M90" i="2"/>
  <c r="AD90" i="2" s="1"/>
  <c r="L90" i="2"/>
  <c r="AC90" i="2" s="1"/>
  <c r="K90" i="2"/>
  <c r="AB90" i="2" s="1"/>
  <c r="J90" i="2"/>
  <c r="AA90" i="2" s="1"/>
  <c r="I90" i="2"/>
  <c r="Z90" i="2" s="1"/>
  <c r="H90" i="2"/>
  <c r="G90" i="2"/>
  <c r="F90" i="2"/>
  <c r="W90" i="2" s="1"/>
  <c r="E90" i="2"/>
  <c r="V90" i="2" s="1"/>
  <c r="D90" i="2"/>
  <c r="C90" i="2"/>
  <c r="T90" i="2" s="1"/>
  <c r="B90" i="2"/>
  <c r="S90" i="2" s="1"/>
  <c r="Q83" i="2"/>
  <c r="AH89" i="2" s="1"/>
  <c r="P83" i="2"/>
  <c r="AG89" i="2" s="1"/>
  <c r="O83" i="2"/>
  <c r="AF89" i="2" s="1"/>
  <c r="N83" i="2"/>
  <c r="AE84" i="2" s="1"/>
  <c r="M83" i="2"/>
  <c r="AD85" i="2" s="1"/>
  <c r="L83" i="2"/>
  <c r="AC85" i="2" s="1"/>
  <c r="K83" i="2"/>
  <c r="AB86" i="2" s="1"/>
  <c r="J83" i="2"/>
  <c r="AA87" i="2" s="1"/>
  <c r="I83" i="2"/>
  <c r="Z88" i="2" s="1"/>
  <c r="H83" i="2"/>
  <c r="Y88" i="2" s="1"/>
  <c r="G83" i="2"/>
  <c r="X89" i="2" s="1"/>
  <c r="F83" i="2"/>
  <c r="W89" i="2" s="1"/>
  <c r="E83" i="2"/>
  <c r="V89" i="2" s="1"/>
  <c r="D83" i="2"/>
  <c r="C83" i="2"/>
  <c r="T89" i="2" s="1"/>
  <c r="B83" i="2"/>
  <c r="S89" i="2" s="1"/>
  <c r="Q81" i="2"/>
  <c r="AJ81" i="2" s="1"/>
  <c r="AK81" i="2" s="1"/>
  <c r="P81" i="2"/>
  <c r="AG81" i="2" s="1"/>
  <c r="O81" i="2"/>
  <c r="AF81" i="2" s="1"/>
  <c r="N81" i="2"/>
  <c r="AE81" i="2" s="1"/>
  <c r="M81" i="2"/>
  <c r="AD81" i="2" s="1"/>
  <c r="L81" i="2"/>
  <c r="AC81" i="2" s="1"/>
  <c r="K81" i="2"/>
  <c r="AB81" i="2" s="1"/>
  <c r="J81" i="2"/>
  <c r="AA81" i="2" s="1"/>
  <c r="I81" i="2"/>
  <c r="Z81" i="2" s="1"/>
  <c r="H81" i="2"/>
  <c r="G81" i="2"/>
  <c r="F81" i="2"/>
  <c r="W81" i="2" s="1"/>
  <c r="E81" i="2"/>
  <c r="V81" i="2" s="1"/>
  <c r="D81" i="2"/>
  <c r="C81" i="2"/>
  <c r="T81" i="2" s="1"/>
  <c r="B81" i="2"/>
  <c r="S81" i="2" s="1"/>
  <c r="Q80" i="2"/>
  <c r="AJ80" i="2" s="1"/>
  <c r="AK80" i="2" s="1"/>
  <c r="P80" i="2"/>
  <c r="AG80" i="2" s="1"/>
  <c r="O80" i="2"/>
  <c r="AF80" i="2" s="1"/>
  <c r="N80" i="2"/>
  <c r="AE80" i="2" s="1"/>
  <c r="M80" i="2"/>
  <c r="AD80" i="2" s="1"/>
  <c r="L80" i="2"/>
  <c r="AC80" i="2" s="1"/>
  <c r="K80" i="2"/>
  <c r="AB80" i="2" s="1"/>
  <c r="J80" i="2"/>
  <c r="AA80" i="2" s="1"/>
  <c r="I80" i="2"/>
  <c r="H80" i="2"/>
  <c r="G80" i="2"/>
  <c r="X80" i="2" s="1"/>
  <c r="F80" i="2"/>
  <c r="W80" i="2" s="1"/>
  <c r="E80" i="2"/>
  <c r="V80" i="2" s="1"/>
  <c r="D80" i="2"/>
  <c r="C80" i="2"/>
  <c r="T80" i="2" s="1"/>
  <c r="B80" i="2"/>
  <c r="S80" i="2" s="1"/>
  <c r="Q79" i="2"/>
  <c r="AJ79" i="2" s="1"/>
  <c r="AK79" i="2" s="1"/>
  <c r="P79" i="2"/>
  <c r="AG79" i="2" s="1"/>
  <c r="O79" i="2"/>
  <c r="AF79" i="2" s="1"/>
  <c r="N79" i="2"/>
  <c r="AE79" i="2" s="1"/>
  <c r="M79" i="2"/>
  <c r="AD79" i="2" s="1"/>
  <c r="L79" i="2"/>
  <c r="AC79" i="2" s="1"/>
  <c r="K79" i="2"/>
  <c r="J79" i="2"/>
  <c r="I79" i="2"/>
  <c r="Z79" i="2" s="1"/>
  <c r="H79" i="2"/>
  <c r="Y79" i="2" s="1"/>
  <c r="G79" i="2"/>
  <c r="X79" i="2" s="1"/>
  <c r="F79" i="2"/>
  <c r="W79" i="2" s="1"/>
  <c r="E79" i="2"/>
  <c r="V79" i="2" s="1"/>
  <c r="D79" i="2"/>
  <c r="C79" i="2"/>
  <c r="T79" i="2" s="1"/>
  <c r="B79" i="2"/>
  <c r="S79" i="2" s="1"/>
  <c r="Q72" i="2"/>
  <c r="AH73" i="2" s="1"/>
  <c r="P72" i="2"/>
  <c r="AG74" i="2" s="1"/>
  <c r="O72" i="2"/>
  <c r="AF74" i="2" s="1"/>
  <c r="N72" i="2"/>
  <c r="AE75" i="2" s="1"/>
  <c r="M72" i="2"/>
  <c r="AD76" i="2" s="1"/>
  <c r="L72" i="2"/>
  <c r="AC76" i="2" s="1"/>
  <c r="K72" i="2"/>
  <c r="AB77" i="2" s="1"/>
  <c r="J72" i="2"/>
  <c r="AA78" i="2" s="1"/>
  <c r="I72" i="2"/>
  <c r="Z78" i="2" s="1"/>
  <c r="H72" i="2"/>
  <c r="Y78" i="2" s="1"/>
  <c r="G72" i="2"/>
  <c r="X78" i="2" s="1"/>
  <c r="F72" i="2"/>
  <c r="W78" i="2" s="1"/>
  <c r="E72" i="2"/>
  <c r="V78" i="2" s="1"/>
  <c r="D72" i="2"/>
  <c r="C72" i="2"/>
  <c r="T78" i="2" s="1"/>
  <c r="B72" i="2"/>
  <c r="S73" i="2" s="1"/>
  <c r="Q70" i="2"/>
  <c r="AJ70" i="2" s="1"/>
  <c r="AK70" i="2" s="1"/>
  <c r="P70" i="2"/>
  <c r="AG70" i="2" s="1"/>
  <c r="O70" i="2"/>
  <c r="AF70" i="2" s="1"/>
  <c r="N70" i="2"/>
  <c r="AE70" i="2" s="1"/>
  <c r="M70" i="2"/>
  <c r="AD70" i="2" s="1"/>
  <c r="L70" i="2"/>
  <c r="AC70" i="2" s="1"/>
  <c r="K70" i="2"/>
  <c r="J70" i="2"/>
  <c r="I70" i="2"/>
  <c r="Z70" i="2" s="1"/>
  <c r="H70" i="2"/>
  <c r="Y70" i="2" s="1"/>
  <c r="G70" i="2"/>
  <c r="X70" i="2" s="1"/>
  <c r="F70" i="2"/>
  <c r="W70" i="2" s="1"/>
  <c r="E70" i="2"/>
  <c r="V70" i="2" s="1"/>
  <c r="D70" i="2"/>
  <c r="C70" i="2"/>
  <c r="T70" i="2" s="1"/>
  <c r="B70" i="2"/>
  <c r="S70" i="2" s="1"/>
  <c r="Q69" i="2"/>
  <c r="AJ69" i="2" s="1"/>
  <c r="AK69" i="2" s="1"/>
  <c r="P69" i="2"/>
  <c r="AG69" i="2" s="1"/>
  <c r="O69" i="2"/>
  <c r="AF69" i="2" s="1"/>
  <c r="N69" i="2"/>
  <c r="AE69" i="2" s="1"/>
  <c r="M69" i="2"/>
  <c r="AD69" i="2" s="1"/>
  <c r="L69" i="2"/>
  <c r="K69" i="2"/>
  <c r="J69" i="2"/>
  <c r="AA69" i="2" s="1"/>
  <c r="I69" i="2"/>
  <c r="Z69" i="2" s="1"/>
  <c r="H69" i="2"/>
  <c r="Y69" i="2" s="1"/>
  <c r="G69" i="2"/>
  <c r="X69" i="2" s="1"/>
  <c r="F69" i="2"/>
  <c r="W69" i="2" s="1"/>
  <c r="E69" i="2"/>
  <c r="V69" i="2" s="1"/>
  <c r="D69" i="2"/>
  <c r="C69" i="2"/>
  <c r="T69" i="2" s="1"/>
  <c r="B69" i="2"/>
  <c r="S69" i="2" s="1"/>
  <c r="Q68" i="2"/>
  <c r="AJ68" i="2" s="1"/>
  <c r="AK68" i="2" s="1"/>
  <c r="P68" i="2"/>
  <c r="AG68" i="2" s="1"/>
  <c r="O68" i="2"/>
  <c r="AF68" i="2" s="1"/>
  <c r="N68" i="2"/>
  <c r="AE68" i="2" s="1"/>
  <c r="M68" i="2"/>
  <c r="L68" i="2"/>
  <c r="K68" i="2"/>
  <c r="AB68" i="2" s="1"/>
  <c r="J68" i="2"/>
  <c r="AA68" i="2" s="1"/>
  <c r="I68" i="2"/>
  <c r="Z68" i="2" s="1"/>
  <c r="H68" i="2"/>
  <c r="Y68" i="2" s="1"/>
  <c r="G68" i="2"/>
  <c r="X68" i="2" s="1"/>
  <c r="F68" i="2"/>
  <c r="W68" i="2" s="1"/>
  <c r="E68" i="2"/>
  <c r="V68" i="2" s="1"/>
  <c r="D68" i="2"/>
  <c r="C68" i="2"/>
  <c r="T68" i="2" s="1"/>
  <c r="B68" i="2"/>
  <c r="S68" i="2" s="1"/>
  <c r="Q61" i="2"/>
  <c r="AH64" i="2" s="1"/>
  <c r="P61" i="2"/>
  <c r="AG65" i="2" s="1"/>
  <c r="O61" i="2"/>
  <c r="AF65" i="2" s="1"/>
  <c r="N61" i="2"/>
  <c r="AE66" i="2" s="1"/>
  <c r="M61" i="2"/>
  <c r="AD67" i="2" s="1"/>
  <c r="L61" i="2"/>
  <c r="AC67" i="2" s="1"/>
  <c r="K61" i="2"/>
  <c r="AB67" i="2" s="1"/>
  <c r="J61" i="2"/>
  <c r="AA67" i="2" s="1"/>
  <c r="I61" i="2"/>
  <c r="Z67" i="2" s="1"/>
  <c r="H61" i="2"/>
  <c r="Y67" i="2" s="1"/>
  <c r="G61" i="2"/>
  <c r="X67" i="2" s="1"/>
  <c r="F61" i="2"/>
  <c r="W67" i="2" s="1"/>
  <c r="E61" i="2"/>
  <c r="V62" i="2" s="1"/>
  <c r="D61" i="2"/>
  <c r="C61" i="2"/>
  <c r="T63" i="2" s="1"/>
  <c r="B61" i="2"/>
  <c r="S64" i="2" s="1"/>
  <c r="Q59" i="2"/>
  <c r="AJ59" i="2" s="1"/>
  <c r="AK59" i="2" s="1"/>
  <c r="P59" i="2"/>
  <c r="AG59" i="2" s="1"/>
  <c r="O59" i="2"/>
  <c r="AF59" i="2" s="1"/>
  <c r="N59" i="2"/>
  <c r="AE59" i="2" s="1"/>
  <c r="M59" i="2"/>
  <c r="L59" i="2"/>
  <c r="K59" i="2"/>
  <c r="AB59" i="2" s="1"/>
  <c r="J59" i="2"/>
  <c r="AA59" i="2" s="1"/>
  <c r="I59" i="2"/>
  <c r="Z59" i="2" s="1"/>
  <c r="H59" i="2"/>
  <c r="Y59" i="2" s="1"/>
  <c r="G59" i="2"/>
  <c r="X59" i="2" s="1"/>
  <c r="F59" i="2"/>
  <c r="W59" i="2" s="1"/>
  <c r="E59" i="2"/>
  <c r="V59" i="2" s="1"/>
  <c r="D59" i="2"/>
  <c r="C59" i="2"/>
  <c r="T59" i="2" s="1"/>
  <c r="B59" i="2"/>
  <c r="S59" i="2" s="1"/>
  <c r="Q58" i="2"/>
  <c r="AJ58" i="2" s="1"/>
  <c r="AK58" i="2" s="1"/>
  <c r="P58" i="2"/>
  <c r="AG58" i="2" s="1"/>
  <c r="O58" i="2"/>
  <c r="N58" i="2"/>
  <c r="M58" i="2"/>
  <c r="AD58" i="2" s="1"/>
  <c r="L58" i="2"/>
  <c r="AC58" i="2" s="1"/>
  <c r="K58" i="2"/>
  <c r="AB58" i="2" s="1"/>
  <c r="J58" i="2"/>
  <c r="AA58" i="2" s="1"/>
  <c r="I58" i="2"/>
  <c r="Z58" i="2" s="1"/>
  <c r="H58" i="2"/>
  <c r="Y58" i="2" s="1"/>
  <c r="G58" i="2"/>
  <c r="X58" i="2" s="1"/>
  <c r="F58" i="2"/>
  <c r="W58" i="2" s="1"/>
  <c r="E58" i="2"/>
  <c r="V58" i="2" s="1"/>
  <c r="D58" i="2"/>
  <c r="C58" i="2"/>
  <c r="T58" i="2" s="1"/>
  <c r="B58" i="2"/>
  <c r="S58" i="2" s="1"/>
  <c r="Q57" i="2"/>
  <c r="AJ57" i="2" s="1"/>
  <c r="AK57" i="2" s="1"/>
  <c r="P57" i="2"/>
  <c r="O57" i="2"/>
  <c r="N57" i="2"/>
  <c r="AE57" i="2" s="1"/>
  <c r="M57" i="2"/>
  <c r="AD57" i="2" s="1"/>
  <c r="L57" i="2"/>
  <c r="AC57" i="2" s="1"/>
  <c r="K57" i="2"/>
  <c r="AB57" i="2" s="1"/>
  <c r="J57" i="2"/>
  <c r="AA57" i="2" s="1"/>
  <c r="I57" i="2"/>
  <c r="Z57" i="2" s="1"/>
  <c r="H57" i="2"/>
  <c r="Y57" i="2" s="1"/>
  <c r="G57" i="2"/>
  <c r="X57" i="2" s="1"/>
  <c r="F57" i="2"/>
  <c r="W57" i="2" s="1"/>
  <c r="E57" i="2"/>
  <c r="V57" i="2" s="1"/>
  <c r="D57" i="2"/>
  <c r="C57" i="2"/>
  <c r="T57" i="2" s="1"/>
  <c r="B57" i="2"/>
  <c r="S57" i="2" s="1"/>
  <c r="Q50" i="2"/>
  <c r="AH55" i="2" s="1"/>
  <c r="P50" i="2"/>
  <c r="AG56" i="2" s="1"/>
  <c r="O50" i="2"/>
  <c r="AF56" i="2" s="1"/>
  <c r="N50" i="2"/>
  <c r="AE56" i="2" s="1"/>
  <c r="M50" i="2"/>
  <c r="AD56" i="2" s="1"/>
  <c r="L50" i="2"/>
  <c r="AC56" i="2" s="1"/>
  <c r="K50" i="2"/>
  <c r="AB56" i="2" s="1"/>
  <c r="J50" i="2"/>
  <c r="AA56" i="2" s="1"/>
  <c r="I50" i="2"/>
  <c r="Z56" i="2" s="1"/>
  <c r="H50" i="2"/>
  <c r="Y56" i="2" s="1"/>
  <c r="G50" i="2"/>
  <c r="X56" i="2" s="1"/>
  <c r="F50" i="2"/>
  <c r="W51" i="2" s="1"/>
  <c r="E50" i="2"/>
  <c r="V52" i="2" s="1"/>
  <c r="D50" i="2"/>
  <c r="C50" i="2"/>
  <c r="T54" i="2" s="1"/>
  <c r="B50" i="2"/>
  <c r="S55" i="2" s="1"/>
  <c r="Q48" i="2"/>
  <c r="AJ48" i="2" s="1"/>
  <c r="AK48" i="2" s="1"/>
  <c r="P48" i="2"/>
  <c r="AG48" i="2" s="1"/>
  <c r="O48" i="2"/>
  <c r="N48" i="2"/>
  <c r="M48" i="2"/>
  <c r="AD48" i="2" s="1"/>
  <c r="L48" i="2"/>
  <c r="AC48" i="2" s="1"/>
  <c r="K48" i="2"/>
  <c r="AB48" i="2" s="1"/>
  <c r="J48" i="2"/>
  <c r="AA48" i="2" s="1"/>
  <c r="I48" i="2"/>
  <c r="Z48" i="2" s="1"/>
  <c r="H48" i="2"/>
  <c r="Y48" i="2" s="1"/>
  <c r="G48" i="2"/>
  <c r="X48" i="2" s="1"/>
  <c r="F48" i="2"/>
  <c r="W48" i="2" s="1"/>
  <c r="E48" i="2"/>
  <c r="V48" i="2" s="1"/>
  <c r="D48" i="2"/>
  <c r="C48" i="2"/>
  <c r="T48" i="2" s="1"/>
  <c r="B48" i="2"/>
  <c r="S48" i="2" s="1"/>
  <c r="Q47" i="2"/>
  <c r="AJ47" i="2" s="1"/>
  <c r="AK47" i="2" s="1"/>
  <c r="P47" i="2"/>
  <c r="O47" i="2"/>
  <c r="AF47" i="2" s="1"/>
  <c r="N47" i="2"/>
  <c r="AE47" i="2" s="1"/>
  <c r="M47" i="2"/>
  <c r="AD47" i="2" s="1"/>
  <c r="L47" i="2"/>
  <c r="AC47" i="2" s="1"/>
  <c r="K47" i="2"/>
  <c r="AB47" i="2" s="1"/>
  <c r="J47" i="2"/>
  <c r="AA47" i="2" s="1"/>
  <c r="I47" i="2"/>
  <c r="Z47" i="2" s="1"/>
  <c r="H47" i="2"/>
  <c r="Y47" i="2" s="1"/>
  <c r="G47" i="2"/>
  <c r="X47" i="2" s="1"/>
  <c r="F47" i="2"/>
  <c r="W47" i="2" s="1"/>
  <c r="E47" i="2"/>
  <c r="V47" i="2" s="1"/>
  <c r="D47" i="2"/>
  <c r="U47" i="2" s="1"/>
  <c r="C47" i="2"/>
  <c r="T47" i="2" s="1"/>
  <c r="B47" i="2"/>
  <c r="S47" i="2" s="1"/>
  <c r="Q46" i="2"/>
  <c r="AH46" i="2" s="1"/>
  <c r="P46" i="2"/>
  <c r="AG46" i="2" s="1"/>
  <c r="O46" i="2"/>
  <c r="AF46" i="2" s="1"/>
  <c r="N46" i="2"/>
  <c r="AE46" i="2" s="1"/>
  <c r="M46" i="2"/>
  <c r="AD46" i="2" s="1"/>
  <c r="L46" i="2"/>
  <c r="AC46" i="2" s="1"/>
  <c r="K46" i="2"/>
  <c r="AB46" i="2" s="1"/>
  <c r="J46" i="2"/>
  <c r="AA46" i="2" s="1"/>
  <c r="I46" i="2"/>
  <c r="Z46" i="2" s="1"/>
  <c r="H46" i="2"/>
  <c r="Y46" i="2" s="1"/>
  <c r="G46" i="2"/>
  <c r="X46" i="2" s="1"/>
  <c r="F46" i="2"/>
  <c r="W46" i="2" s="1"/>
  <c r="E46" i="2"/>
  <c r="V46" i="2" s="1"/>
  <c r="D46" i="2"/>
  <c r="U46" i="2" s="1"/>
  <c r="C46" i="2"/>
  <c r="B46" i="2"/>
  <c r="Q39" i="2"/>
  <c r="AH45" i="2" s="1"/>
  <c r="P39" i="2"/>
  <c r="AG45" i="2" s="1"/>
  <c r="O39" i="2"/>
  <c r="AF45" i="2" s="1"/>
  <c r="N39" i="2"/>
  <c r="AE45" i="2" s="1"/>
  <c r="M39" i="2"/>
  <c r="AD45" i="2" s="1"/>
  <c r="L39" i="2"/>
  <c r="AC45" i="2" s="1"/>
  <c r="K39" i="2"/>
  <c r="AB45" i="2" s="1"/>
  <c r="J39" i="2"/>
  <c r="AA45" i="2" s="1"/>
  <c r="I39" i="2"/>
  <c r="Z45" i="2" s="1"/>
  <c r="H39" i="2"/>
  <c r="Y40" i="2" s="1"/>
  <c r="G39" i="2"/>
  <c r="X41" i="2" s="1"/>
  <c r="F39" i="2"/>
  <c r="W41" i="2" s="1"/>
  <c r="E39" i="2"/>
  <c r="V42" i="2" s="1"/>
  <c r="D39" i="2"/>
  <c r="C39" i="2"/>
  <c r="T44" i="2" s="1"/>
  <c r="B39" i="2"/>
  <c r="S45" i="2" s="1"/>
  <c r="Q37" i="2"/>
  <c r="P37" i="2"/>
  <c r="AG37" i="2" s="1"/>
  <c r="O37" i="2"/>
  <c r="AF37" i="2" s="1"/>
  <c r="N37" i="2"/>
  <c r="AE37" i="2" s="1"/>
  <c r="M37" i="2"/>
  <c r="AD37" i="2" s="1"/>
  <c r="L37" i="2"/>
  <c r="AC37" i="2" s="1"/>
  <c r="K37" i="2"/>
  <c r="AB37" i="2" s="1"/>
  <c r="J37" i="2"/>
  <c r="AA37" i="2" s="1"/>
  <c r="I37" i="2"/>
  <c r="Z37" i="2" s="1"/>
  <c r="H37" i="2"/>
  <c r="Y37" i="2" s="1"/>
  <c r="G37" i="2"/>
  <c r="X37" i="2" s="1"/>
  <c r="F37" i="2"/>
  <c r="W37" i="2" s="1"/>
  <c r="E37" i="2"/>
  <c r="V37" i="2" s="1"/>
  <c r="D37" i="2"/>
  <c r="C37" i="2"/>
  <c r="T37" i="2" s="1"/>
  <c r="B37" i="2"/>
  <c r="Q36" i="2"/>
  <c r="AH36" i="2" s="1"/>
  <c r="P36" i="2"/>
  <c r="AG36" i="2" s="1"/>
  <c r="O36" i="2"/>
  <c r="AF36" i="2" s="1"/>
  <c r="N36" i="2"/>
  <c r="AE36" i="2" s="1"/>
  <c r="M36" i="2"/>
  <c r="AD36" i="2" s="1"/>
  <c r="L36" i="2"/>
  <c r="AC36" i="2" s="1"/>
  <c r="K36" i="2"/>
  <c r="AB36" i="2" s="1"/>
  <c r="J36" i="2"/>
  <c r="AA36" i="2" s="1"/>
  <c r="I36" i="2"/>
  <c r="Z36" i="2" s="1"/>
  <c r="H36" i="2"/>
  <c r="Y36" i="2" s="1"/>
  <c r="G36" i="2"/>
  <c r="X36" i="2" s="1"/>
  <c r="F36" i="2"/>
  <c r="W36" i="2" s="1"/>
  <c r="E36" i="2"/>
  <c r="V36" i="2" s="1"/>
  <c r="D36" i="2"/>
  <c r="C36" i="2"/>
  <c r="B36" i="2"/>
  <c r="Q35" i="2"/>
  <c r="AJ35" i="2" s="1"/>
  <c r="AK35" i="2" s="1"/>
  <c r="P35" i="2"/>
  <c r="AG35" i="2" s="1"/>
  <c r="O35" i="2"/>
  <c r="AF35" i="2" s="1"/>
  <c r="N35" i="2"/>
  <c r="AE35" i="2" s="1"/>
  <c r="M35" i="2"/>
  <c r="AD35" i="2" s="1"/>
  <c r="L35" i="2"/>
  <c r="AC35" i="2" s="1"/>
  <c r="K35" i="2"/>
  <c r="AB35" i="2" s="1"/>
  <c r="J35" i="2"/>
  <c r="AA35" i="2" s="1"/>
  <c r="I35" i="2"/>
  <c r="Z35" i="2" s="1"/>
  <c r="H35" i="2"/>
  <c r="Y35" i="2" s="1"/>
  <c r="G35" i="2"/>
  <c r="X35" i="2" s="1"/>
  <c r="F35" i="2"/>
  <c r="E35" i="2"/>
  <c r="V35" i="2" s="1"/>
  <c r="D35" i="2"/>
  <c r="C35" i="2"/>
  <c r="B35" i="2"/>
  <c r="S35" i="2" s="1"/>
  <c r="Q28" i="2"/>
  <c r="AH34" i="2" s="1"/>
  <c r="P28" i="2"/>
  <c r="AG34" i="2" s="1"/>
  <c r="O28" i="2"/>
  <c r="AF34" i="2" s="1"/>
  <c r="N28" i="2"/>
  <c r="AE34" i="2" s="1"/>
  <c r="M28" i="2"/>
  <c r="AD34" i="2" s="1"/>
  <c r="L28" i="2"/>
  <c r="AC34" i="2" s="1"/>
  <c r="K28" i="2"/>
  <c r="AB29" i="2" s="1"/>
  <c r="J28" i="2"/>
  <c r="AA29" i="2" s="1"/>
  <c r="I28" i="2"/>
  <c r="Z30" i="2" s="1"/>
  <c r="H28" i="2"/>
  <c r="Y30" i="2" s="1"/>
  <c r="G28" i="2"/>
  <c r="X31" i="2" s="1"/>
  <c r="F28" i="2"/>
  <c r="W32" i="2" s="1"/>
  <c r="E28" i="2"/>
  <c r="V32" i="2" s="1"/>
  <c r="D28" i="2"/>
  <c r="U34" i="2" s="1"/>
  <c r="C28" i="2"/>
  <c r="T34" i="2" s="1"/>
  <c r="B28" i="2"/>
  <c r="S34" i="2" s="1"/>
  <c r="Q26" i="2"/>
  <c r="AH26" i="2" s="1"/>
  <c r="P26" i="2"/>
  <c r="AG26" i="2" s="1"/>
  <c r="O26" i="2"/>
  <c r="AF26" i="2" s="1"/>
  <c r="N26" i="2"/>
  <c r="AE26" i="2" s="1"/>
  <c r="M26" i="2"/>
  <c r="AD26" i="2" s="1"/>
  <c r="L26" i="2"/>
  <c r="AC26" i="2" s="1"/>
  <c r="K26" i="2"/>
  <c r="AB26" i="2" s="1"/>
  <c r="J26" i="2"/>
  <c r="AA26" i="2" s="1"/>
  <c r="I26" i="2"/>
  <c r="Z26" i="2" s="1"/>
  <c r="H26" i="2"/>
  <c r="Y26" i="2" s="1"/>
  <c r="G26" i="2"/>
  <c r="X26" i="2" s="1"/>
  <c r="F26" i="2"/>
  <c r="W26" i="2" s="1"/>
  <c r="E26" i="2"/>
  <c r="V26" i="2" s="1"/>
  <c r="D26" i="2"/>
  <c r="C26" i="2"/>
  <c r="B26" i="2"/>
  <c r="Q25" i="2"/>
  <c r="AJ25" i="2" s="1"/>
  <c r="AK25" i="2" s="1"/>
  <c r="P25" i="2"/>
  <c r="AG25" i="2" s="1"/>
  <c r="O25" i="2"/>
  <c r="AF25" i="2" s="1"/>
  <c r="N25" i="2"/>
  <c r="AE25" i="2" s="1"/>
  <c r="M25" i="2"/>
  <c r="AD25" i="2" s="1"/>
  <c r="L25" i="2"/>
  <c r="AC25" i="2" s="1"/>
  <c r="K25" i="2"/>
  <c r="AB25" i="2" s="1"/>
  <c r="J25" i="2"/>
  <c r="AA25" i="2" s="1"/>
  <c r="I25" i="2"/>
  <c r="Z25" i="2" s="1"/>
  <c r="H25" i="2"/>
  <c r="Y25" i="2" s="1"/>
  <c r="G25" i="2"/>
  <c r="X25" i="2" s="1"/>
  <c r="F25" i="2"/>
  <c r="E25" i="2"/>
  <c r="V25" i="2" s="1"/>
  <c r="D25" i="2"/>
  <c r="C25" i="2"/>
  <c r="B25" i="2"/>
  <c r="S25" i="2" s="1"/>
  <c r="Q24" i="2"/>
  <c r="AJ24" i="2" s="1"/>
  <c r="AK24" i="2" s="1"/>
  <c r="P24" i="2"/>
  <c r="AG24" i="2" s="1"/>
  <c r="O24" i="2"/>
  <c r="AF24" i="2" s="1"/>
  <c r="N24" i="2"/>
  <c r="AE24" i="2" s="1"/>
  <c r="M24" i="2"/>
  <c r="AD24" i="2" s="1"/>
  <c r="L24" i="2"/>
  <c r="AC24" i="2" s="1"/>
  <c r="K24" i="2"/>
  <c r="AB24" i="2" s="1"/>
  <c r="J24" i="2"/>
  <c r="AA24" i="2" s="1"/>
  <c r="I24" i="2"/>
  <c r="Z24" i="2" s="1"/>
  <c r="H24" i="2"/>
  <c r="Y24" i="2" s="1"/>
  <c r="G24" i="2"/>
  <c r="X24" i="2" s="1"/>
  <c r="F24" i="2"/>
  <c r="W24" i="2" s="1"/>
  <c r="E24" i="2"/>
  <c r="V24" i="2" s="1"/>
  <c r="D24" i="2"/>
  <c r="U24" i="2" s="1"/>
  <c r="C24" i="2"/>
  <c r="T24" i="2" s="1"/>
  <c r="B24" i="2"/>
  <c r="S24" i="2" s="1"/>
  <c r="Q17" i="2"/>
  <c r="AH23" i="2" s="1"/>
  <c r="P17" i="2"/>
  <c r="AG23" i="2" s="1"/>
  <c r="O17" i="2"/>
  <c r="AF23" i="2" s="1"/>
  <c r="N17" i="2"/>
  <c r="AE23" i="2" s="1"/>
  <c r="M17" i="2"/>
  <c r="AD23" i="2" s="1"/>
  <c r="L17" i="2"/>
  <c r="AC18" i="2" s="1"/>
  <c r="K17" i="2"/>
  <c r="AB19" i="2" s="1"/>
  <c r="J17" i="2"/>
  <c r="AA20" i="2" s="1"/>
  <c r="I17" i="2"/>
  <c r="Z20" i="2" s="1"/>
  <c r="H17" i="2"/>
  <c r="Y21" i="2" s="1"/>
  <c r="G17" i="2"/>
  <c r="X21" i="2" s="1"/>
  <c r="F17" i="2"/>
  <c r="W22" i="2" s="1"/>
  <c r="E17" i="2"/>
  <c r="V23" i="2" s="1"/>
  <c r="D17" i="2"/>
  <c r="C17" i="2"/>
  <c r="T23" i="2" s="1"/>
  <c r="B17" i="2"/>
  <c r="S23" i="2" s="1"/>
  <c r="Q15" i="2"/>
  <c r="AJ15" i="2" s="1"/>
  <c r="AK15" i="2" s="1"/>
  <c r="P15" i="2"/>
  <c r="AG15" i="2" s="1"/>
  <c r="O15" i="2"/>
  <c r="AF15" i="2" s="1"/>
  <c r="N15" i="2"/>
  <c r="AE15" i="2" s="1"/>
  <c r="L15" i="2"/>
  <c r="AC15" i="2" s="1"/>
  <c r="K15" i="2"/>
  <c r="AB15" i="2" s="1"/>
  <c r="J15" i="2"/>
  <c r="AA15" i="2" s="1"/>
  <c r="I15" i="2"/>
  <c r="Z15" i="2" s="1"/>
  <c r="H15" i="2"/>
  <c r="Y15" i="2" s="1"/>
  <c r="G15" i="2"/>
  <c r="F15" i="2"/>
  <c r="E15" i="2"/>
  <c r="V15" i="2" s="1"/>
  <c r="D15" i="2"/>
  <c r="U15" i="2" s="1"/>
  <c r="C15" i="2"/>
  <c r="B15" i="2"/>
  <c r="S15" i="2" s="1"/>
  <c r="Q14" i="2"/>
  <c r="AJ14" i="2" s="1"/>
  <c r="AK14" i="2" s="1"/>
  <c r="P14" i="2"/>
  <c r="AG14" i="2" s="1"/>
  <c r="O14" i="2"/>
  <c r="AF14" i="2" s="1"/>
  <c r="N14" i="2"/>
  <c r="AE14" i="2" s="1"/>
  <c r="L14" i="2"/>
  <c r="AC14" i="2" s="1"/>
  <c r="K14" i="2"/>
  <c r="AB14" i="2" s="1"/>
  <c r="J14" i="2"/>
  <c r="AA14" i="2" s="1"/>
  <c r="I14" i="2"/>
  <c r="Z14" i="2" s="1"/>
  <c r="H14" i="2"/>
  <c r="G14" i="2"/>
  <c r="X14" i="2" s="1"/>
  <c r="F14" i="2"/>
  <c r="E14" i="2"/>
  <c r="D14" i="2"/>
  <c r="U14" i="2" s="1"/>
  <c r="C14" i="2"/>
  <c r="T14" i="2" s="1"/>
  <c r="B14" i="2"/>
  <c r="S14" i="2" s="1"/>
  <c r="Q13" i="2"/>
  <c r="P13" i="2"/>
  <c r="AG13" i="2" s="1"/>
  <c r="O13" i="2"/>
  <c r="AF13" i="2" s="1"/>
  <c r="N13" i="2"/>
  <c r="AE13" i="2" s="1"/>
  <c r="L13" i="2"/>
  <c r="AC13" i="2" s="1"/>
  <c r="K13" i="2"/>
  <c r="AB13" i="2" s="1"/>
  <c r="J13" i="2"/>
  <c r="AA13" i="2" s="1"/>
  <c r="I13" i="2"/>
  <c r="H13" i="2"/>
  <c r="Y13" i="2" s="1"/>
  <c r="G13" i="2"/>
  <c r="F13" i="2"/>
  <c r="E13" i="2"/>
  <c r="V13" i="2" s="1"/>
  <c r="D13" i="2"/>
  <c r="U13" i="2" s="1"/>
  <c r="C13" i="2"/>
  <c r="T13" i="2" s="1"/>
  <c r="B13" i="2"/>
  <c r="S13" i="2" s="1"/>
  <c r="M12" i="2"/>
  <c r="M15" i="2" s="1"/>
  <c r="M11" i="2"/>
  <c r="M10" i="2"/>
  <c r="M9" i="2"/>
  <c r="M8" i="2"/>
  <c r="M7" i="2"/>
  <c r="M13" i="2" s="1"/>
  <c r="Q6" i="2"/>
  <c r="AH12" i="2" s="1"/>
  <c r="P6" i="2"/>
  <c r="AG12" i="2" s="1"/>
  <c r="O6" i="2"/>
  <c r="AF12" i="2" s="1"/>
  <c r="N6" i="2"/>
  <c r="AE12" i="2" s="1"/>
  <c r="L6" i="2"/>
  <c r="AC8" i="2" s="1"/>
  <c r="K6" i="2"/>
  <c r="AB9" i="2" s="1"/>
  <c r="J6" i="2"/>
  <c r="AA10" i="2" s="1"/>
  <c r="I6" i="2"/>
  <c r="Z11" i="2" s="1"/>
  <c r="H6" i="2"/>
  <c r="Y11" i="2" s="1"/>
  <c r="G6" i="2"/>
  <c r="F6" i="2"/>
  <c r="W12" i="2" s="1"/>
  <c r="E6" i="2"/>
  <c r="V12" i="2" s="1"/>
  <c r="D6" i="2"/>
  <c r="U12" i="2" s="1"/>
  <c r="C6" i="2"/>
  <c r="T12" i="2" s="1"/>
  <c r="B6" i="2"/>
  <c r="S12" i="2" s="1"/>
  <c r="AJ13" i="2" l="1"/>
  <c r="AK13" i="2" s="1"/>
  <c r="U23" i="2"/>
  <c r="U22" i="2"/>
  <c r="U21" i="2"/>
  <c r="U20" i="2"/>
  <c r="U19" i="2"/>
  <c r="U18" i="2"/>
  <c r="U17" i="2" s="1"/>
  <c r="U37" i="2"/>
  <c r="U48" i="2"/>
  <c r="U53" i="2"/>
  <c r="U52" i="2"/>
  <c r="U51" i="2"/>
  <c r="U50" i="2" s="1"/>
  <c r="U55" i="2"/>
  <c r="U56" i="2"/>
  <c r="U57" i="2"/>
  <c r="U58" i="2"/>
  <c r="U59" i="2"/>
  <c r="U62" i="2"/>
  <c r="U67" i="2"/>
  <c r="U66" i="2"/>
  <c r="U65" i="2"/>
  <c r="U64" i="2"/>
  <c r="U68" i="2"/>
  <c r="U69" i="2"/>
  <c r="U70" i="2"/>
  <c r="U73" i="2"/>
  <c r="U78" i="2"/>
  <c r="U77" i="2"/>
  <c r="U76" i="2"/>
  <c r="U75" i="2"/>
  <c r="U74" i="2"/>
  <c r="U79" i="2"/>
  <c r="U80" i="2"/>
  <c r="U81" i="2"/>
  <c r="U89" i="2"/>
  <c r="U88" i="2"/>
  <c r="U87" i="2"/>
  <c r="U86" i="2"/>
  <c r="U85" i="2"/>
  <c r="U84" i="2"/>
  <c r="U83" i="2" s="1"/>
  <c r="U90" i="2"/>
  <c r="U91" i="2"/>
  <c r="U92" i="2"/>
  <c r="U33" i="2"/>
  <c r="U32" i="2"/>
  <c r="U31" i="2"/>
  <c r="U30" i="2"/>
  <c r="U29" i="2"/>
  <c r="U25" i="2"/>
  <c r="AH72" i="2"/>
  <c r="AB28" i="2"/>
  <c r="AD13" i="2"/>
  <c r="U35" i="2"/>
  <c r="U26" i="2"/>
  <c r="U36" i="2"/>
  <c r="U43" i="2"/>
  <c r="U42" i="2"/>
  <c r="U41" i="2"/>
  <c r="U40" i="2"/>
  <c r="U45" i="2"/>
  <c r="X12" i="2"/>
  <c r="X11" i="2"/>
  <c r="X10" i="2"/>
  <c r="X9" i="2"/>
  <c r="X8" i="2"/>
  <c r="X7" i="2"/>
  <c r="X13" i="2"/>
  <c r="X15" i="2"/>
  <c r="V54" i="2"/>
  <c r="AJ6" i="2"/>
  <c r="AK6" i="2" s="1"/>
  <c r="AG7" i="2"/>
  <c r="AF8" i="2"/>
  <c r="AE9" i="2"/>
  <c r="AE6" i="2" s="1"/>
  <c r="AC11" i="2"/>
  <c r="AA12" i="2"/>
  <c r="AF18" i="2"/>
  <c r="AE19" i="2"/>
  <c r="AD20" i="2"/>
  <c r="AD17" i="2" s="1"/>
  <c r="AB21" i="2"/>
  <c r="Z22" i="2"/>
  <c r="Y23" i="2"/>
  <c r="AE29" i="2"/>
  <c r="AC30" i="2"/>
  <c r="AC28" i="2" s="1"/>
  <c r="AA31" i="2"/>
  <c r="Z32" i="2"/>
  <c r="X33" i="2"/>
  <c r="W34" i="2"/>
  <c r="AB40" i="2"/>
  <c r="AB39" i="2" s="1"/>
  <c r="AA41" i="2"/>
  <c r="AA39" i="2" s="1"/>
  <c r="Y42" i="2"/>
  <c r="Y39" i="2" s="1"/>
  <c r="X43" i="2"/>
  <c r="W44" i="2"/>
  <c r="V45" i="2"/>
  <c r="Z51" i="2"/>
  <c r="Y52" i="2"/>
  <c r="X53" i="2"/>
  <c r="X50" i="2" s="1"/>
  <c r="W54" i="2"/>
  <c r="V55" i="2"/>
  <c r="T56" i="2"/>
  <c r="AH57" i="2"/>
  <c r="Y62" i="2"/>
  <c r="W63" i="2"/>
  <c r="V64" i="2"/>
  <c r="T65" i="2"/>
  <c r="AH66" i="2"/>
  <c r="AG67" i="2"/>
  <c r="V73" i="2"/>
  <c r="T74" i="2"/>
  <c r="AH75" i="2"/>
  <c r="AG76" i="2"/>
  <c r="AE77" i="2"/>
  <c r="AD78" i="2"/>
  <c r="AH84" i="2"/>
  <c r="AG85" i="2"/>
  <c r="AE86" i="2"/>
  <c r="AD87" i="2"/>
  <c r="AC88" i="2"/>
  <c r="AA89" i="2"/>
  <c r="AE17" i="2"/>
  <c r="Z23" i="2"/>
  <c r="X34" i="2"/>
  <c r="Z42" i="2"/>
  <c r="Z39" i="2" s="1"/>
  <c r="X44" i="2"/>
  <c r="W45" i="2"/>
  <c r="AH48" i="2"/>
  <c r="AA51" i="2"/>
  <c r="Z52" i="2"/>
  <c r="Y53" i="2"/>
  <c r="X54" i="2"/>
  <c r="W55" i="2"/>
  <c r="AH58" i="2"/>
  <c r="Z62" i="2"/>
  <c r="X63" i="2"/>
  <c r="X61" i="2" s="1"/>
  <c r="W64" i="2"/>
  <c r="S66" i="2"/>
  <c r="AH67" i="2"/>
  <c r="W73" i="2"/>
  <c r="S75" i="2"/>
  <c r="AH76" i="2"/>
  <c r="AF77" i="2"/>
  <c r="AE78" i="2"/>
  <c r="S84" i="2"/>
  <c r="AH85" i="2"/>
  <c r="AF86" i="2"/>
  <c r="AF83" i="2" s="1"/>
  <c r="AE87" i="2"/>
  <c r="AD88" i="2"/>
  <c r="AB89" i="2"/>
  <c r="V44" i="2"/>
  <c r="S7" i="2"/>
  <c r="AH8" i="2"/>
  <c r="AH6" i="2" s="1"/>
  <c r="AG9" i="2"/>
  <c r="AF10" i="2"/>
  <c r="AE11" i="2"/>
  <c r="AC12" i="2"/>
  <c r="AJ17" i="2"/>
  <c r="AK17" i="2" s="1"/>
  <c r="AH18" i="2"/>
  <c r="AG19" i="2"/>
  <c r="AG17" i="2" s="1"/>
  <c r="AF20" i="2"/>
  <c r="AD21" i="2"/>
  <c r="AB22" i="2"/>
  <c r="AA23" i="2"/>
  <c r="AG29" i="2"/>
  <c r="AE30" i="2"/>
  <c r="AC31" i="2"/>
  <c r="AB32" i="2"/>
  <c r="Z33" i="2"/>
  <c r="Y34" i="2"/>
  <c r="AD40" i="2"/>
  <c r="AC41" i="2"/>
  <c r="AC39" i="2" s="1"/>
  <c r="AA42" i="2"/>
  <c r="Z43" i="2"/>
  <c r="Y44" i="2"/>
  <c r="X45" i="2"/>
  <c r="AB51" i="2"/>
  <c r="AA52" i="2"/>
  <c r="Z53" i="2"/>
  <c r="Y54" i="2"/>
  <c r="Y50" i="2" s="1"/>
  <c r="X55" i="2"/>
  <c r="V56" i="2"/>
  <c r="AA62" i="2"/>
  <c r="Y63" i="2"/>
  <c r="X64" i="2"/>
  <c r="V65" i="2"/>
  <c r="T66" i="2"/>
  <c r="S67" i="2"/>
  <c r="X73" i="2"/>
  <c r="V74" i="2"/>
  <c r="T75" i="2"/>
  <c r="S76" i="2"/>
  <c r="AG77" i="2"/>
  <c r="AF78" i="2"/>
  <c r="T84" i="2"/>
  <c r="S85" i="2"/>
  <c r="AG86" i="2"/>
  <c r="AF87" i="2"/>
  <c r="AE88" i="2"/>
  <c r="AC89" i="2"/>
  <c r="Y14" i="2"/>
  <c r="T7" i="2"/>
  <c r="S8" i="2"/>
  <c r="AH9" i="2"/>
  <c r="AG10" i="2"/>
  <c r="AF11" i="2"/>
  <c r="S18" i="2"/>
  <c r="AH19" i="2"/>
  <c r="AG20" i="2"/>
  <c r="AE21" i="2"/>
  <c r="AC22" i="2"/>
  <c r="AC17" i="2" s="1"/>
  <c r="AB23" i="2"/>
  <c r="AJ28" i="2"/>
  <c r="AK28" i="2" s="1"/>
  <c r="AH29" i="2"/>
  <c r="AF30" i="2"/>
  <c r="AD31" i="2"/>
  <c r="AD28" i="2" s="1"/>
  <c r="AC32" i="2"/>
  <c r="AA33" i="2"/>
  <c r="AA28" i="2" s="1"/>
  <c r="Z34" i="2"/>
  <c r="AE40" i="2"/>
  <c r="AD41" i="2"/>
  <c r="AB42" i="2"/>
  <c r="AA43" i="2"/>
  <c r="Z44" i="2"/>
  <c r="Y45" i="2"/>
  <c r="AC51" i="2"/>
  <c r="AB52" i="2"/>
  <c r="AA53" i="2"/>
  <c r="Z54" i="2"/>
  <c r="Y55" i="2"/>
  <c r="W56" i="2"/>
  <c r="W50" i="2" s="1"/>
  <c r="AH59" i="2"/>
  <c r="AB62" i="2"/>
  <c r="Z63" i="2"/>
  <c r="Y64" i="2"/>
  <c r="W65" i="2"/>
  <c r="T67" i="2"/>
  <c r="AH68" i="2"/>
  <c r="Y73" i="2"/>
  <c r="W74" i="2"/>
  <c r="T76" i="2"/>
  <c r="AH77" i="2"/>
  <c r="AG78" i="2"/>
  <c r="T85" i="2"/>
  <c r="AH86" i="2"/>
  <c r="AH83" i="2" s="1"/>
  <c r="AG87" i="2"/>
  <c r="AF88" i="2"/>
  <c r="AD89" i="2"/>
  <c r="U7" i="2"/>
  <c r="U6" i="2" s="1"/>
  <c r="T8" i="2"/>
  <c r="S9" i="2"/>
  <c r="AH10" i="2"/>
  <c r="AG11" i="2"/>
  <c r="T18" i="2"/>
  <c r="S19" i="2"/>
  <c r="AH20" i="2"/>
  <c r="AF21" i="2"/>
  <c r="AD22" i="2"/>
  <c r="AC23" i="2"/>
  <c r="S29" i="2"/>
  <c r="AG30" i="2"/>
  <c r="AE31" i="2"/>
  <c r="AD32" i="2"/>
  <c r="AB33" i="2"/>
  <c r="AA34" i="2"/>
  <c r="AF40" i="2"/>
  <c r="AF39" i="2" s="1"/>
  <c r="AE41" i="2"/>
  <c r="AC42" i="2"/>
  <c r="AB43" i="2"/>
  <c r="AA44" i="2"/>
  <c r="AD51" i="2"/>
  <c r="AC52" i="2"/>
  <c r="AB53" i="2"/>
  <c r="AA54" i="2"/>
  <c r="Z55" i="2"/>
  <c r="AC62" i="2"/>
  <c r="AA63" i="2"/>
  <c r="Z64" i="2"/>
  <c r="X65" i="2"/>
  <c r="V66" i="2"/>
  <c r="AH69" i="2"/>
  <c r="Z73" i="2"/>
  <c r="X74" i="2"/>
  <c r="X72" i="2" s="1"/>
  <c r="V75" i="2"/>
  <c r="S77" i="2"/>
  <c r="AH78" i="2"/>
  <c r="V84" i="2"/>
  <c r="S86" i="2"/>
  <c r="AH87" i="2"/>
  <c r="AG88" i="2"/>
  <c r="AE89" i="2"/>
  <c r="V7" i="2"/>
  <c r="U8" i="2"/>
  <c r="T9" i="2"/>
  <c r="S10" i="2"/>
  <c r="AH11" i="2"/>
  <c r="T19" i="2"/>
  <c r="S20" i="2"/>
  <c r="AG21" i="2"/>
  <c r="AE22" i="2"/>
  <c r="T29" i="2"/>
  <c r="AH30" i="2"/>
  <c r="AF31" i="2"/>
  <c r="AE32" i="2"/>
  <c r="AC33" i="2"/>
  <c r="AB34" i="2"/>
  <c r="AJ39" i="2"/>
  <c r="AK39" i="2" s="1"/>
  <c r="AG40" i="2"/>
  <c r="AF41" i="2"/>
  <c r="AD42" i="2"/>
  <c r="AC43" i="2"/>
  <c r="AB44" i="2"/>
  <c r="AE51" i="2"/>
  <c r="AD52" i="2"/>
  <c r="AC53" i="2"/>
  <c r="AB54" i="2"/>
  <c r="AA55" i="2"/>
  <c r="AD62" i="2"/>
  <c r="AB63" i="2"/>
  <c r="AA64" i="2"/>
  <c r="Y65" i="2"/>
  <c r="W66" i="2"/>
  <c r="V67" i="2"/>
  <c r="AH70" i="2"/>
  <c r="AA73" i="2"/>
  <c r="Y74" i="2"/>
  <c r="W75" i="2"/>
  <c r="V76" i="2"/>
  <c r="T77" i="2"/>
  <c r="T72" i="2" s="1"/>
  <c r="S78" i="2"/>
  <c r="AH79" i="2"/>
  <c r="W84" i="2"/>
  <c r="V85" i="2"/>
  <c r="T86" i="2"/>
  <c r="S87" i="2"/>
  <c r="AH88" i="2"/>
  <c r="W7" i="2"/>
  <c r="V8" i="2"/>
  <c r="U9" i="2"/>
  <c r="T10" i="2"/>
  <c r="S11" i="2"/>
  <c r="V18" i="2"/>
  <c r="T20" i="2"/>
  <c r="AH21" i="2"/>
  <c r="AF22" i="2"/>
  <c r="S30" i="2"/>
  <c r="AG31" i="2"/>
  <c r="AF32" i="2"/>
  <c r="AD33" i="2"/>
  <c r="AH40" i="2"/>
  <c r="AG41" i="2"/>
  <c r="AE42" i="2"/>
  <c r="AD43" i="2"/>
  <c r="AC44" i="2"/>
  <c r="AF51" i="2"/>
  <c r="AE52" i="2"/>
  <c r="AD53" i="2"/>
  <c r="AC54" i="2"/>
  <c r="AB55" i="2"/>
  <c r="AE62" i="2"/>
  <c r="AE61" i="2" s="1"/>
  <c r="AC63" i="2"/>
  <c r="AB64" i="2"/>
  <c r="Z65" i="2"/>
  <c r="X66" i="2"/>
  <c r="AB73" i="2"/>
  <c r="Z74" i="2"/>
  <c r="X75" i="2"/>
  <c r="W76" i="2"/>
  <c r="X84" i="2"/>
  <c r="W85" i="2"/>
  <c r="T87" i="2"/>
  <c r="S88" i="2"/>
  <c r="W8" i="2"/>
  <c r="V9" i="2"/>
  <c r="U10" i="2"/>
  <c r="T11" i="2"/>
  <c r="W18" i="2"/>
  <c r="V19" i="2"/>
  <c r="V17" i="2" s="1"/>
  <c r="S21" i="2"/>
  <c r="AG22" i="2"/>
  <c r="V29" i="2"/>
  <c r="T30" i="2"/>
  <c r="AH31" i="2"/>
  <c r="AG32" i="2"/>
  <c r="AE33" i="2"/>
  <c r="S40" i="2"/>
  <c r="AH41" i="2"/>
  <c r="AF42" i="2"/>
  <c r="AE43" i="2"/>
  <c r="AD44" i="2"/>
  <c r="AJ50" i="2"/>
  <c r="AK50" i="2" s="1"/>
  <c r="AG51" i="2"/>
  <c r="AF52" i="2"/>
  <c r="AE53" i="2"/>
  <c r="AD54" i="2"/>
  <c r="AC55" i="2"/>
  <c r="AF62" i="2"/>
  <c r="AD63" i="2"/>
  <c r="AC64" i="2"/>
  <c r="AA65" i="2"/>
  <c r="Y66" i="2"/>
  <c r="AC73" i="2"/>
  <c r="AA74" i="2"/>
  <c r="Y75" i="2"/>
  <c r="X76" i="2"/>
  <c r="V77" i="2"/>
  <c r="AH80" i="2"/>
  <c r="Y84" i="2"/>
  <c r="Y83" i="2" s="1"/>
  <c r="X85" i="2"/>
  <c r="V86" i="2"/>
  <c r="T88" i="2"/>
  <c r="V34" i="2"/>
  <c r="Y7" i="2"/>
  <c r="W9" i="2"/>
  <c r="V10" i="2"/>
  <c r="U11" i="2"/>
  <c r="X18" i="2"/>
  <c r="W19" i="2"/>
  <c r="V20" i="2"/>
  <c r="T21" i="2"/>
  <c r="AH22" i="2"/>
  <c r="W29" i="2"/>
  <c r="S31" i="2"/>
  <c r="AH32" i="2"/>
  <c r="AF33" i="2"/>
  <c r="T40" i="2"/>
  <c r="S41" i="2"/>
  <c r="S39" i="2" s="1"/>
  <c r="AG42" i="2"/>
  <c r="AF43" i="2"/>
  <c r="AE44" i="2"/>
  <c r="AH51" i="2"/>
  <c r="AG52" i="2"/>
  <c r="AF53" i="2"/>
  <c r="AE54" i="2"/>
  <c r="AD55" i="2"/>
  <c r="AG62" i="2"/>
  <c r="AE63" i="2"/>
  <c r="AD64" i="2"/>
  <c r="AB65" i="2"/>
  <c r="Z66" i="2"/>
  <c r="AD73" i="2"/>
  <c r="AB74" i="2"/>
  <c r="Z75" i="2"/>
  <c r="Y76" i="2"/>
  <c r="W77" i="2"/>
  <c r="AH81" i="2"/>
  <c r="Z84" i="2"/>
  <c r="Y85" i="2"/>
  <c r="W86" i="2"/>
  <c r="V87" i="2"/>
  <c r="AH90" i="2"/>
  <c r="Z7" i="2"/>
  <c r="Y8" i="2"/>
  <c r="W10" i="2"/>
  <c r="V11" i="2"/>
  <c r="AH13" i="2"/>
  <c r="Y18" i="2"/>
  <c r="X19" i="2"/>
  <c r="W20" i="2"/>
  <c r="S22" i="2"/>
  <c r="X29" i="2"/>
  <c r="V30" i="2"/>
  <c r="T31" i="2"/>
  <c r="S32" i="2"/>
  <c r="AG33" i="2"/>
  <c r="T41" i="2"/>
  <c r="AH42" i="2"/>
  <c r="AH39" i="2" s="1"/>
  <c r="AG43" i="2"/>
  <c r="AF44" i="2"/>
  <c r="S51" i="2"/>
  <c r="AH52" i="2"/>
  <c r="AG53" i="2"/>
  <c r="AF54" i="2"/>
  <c r="AE55" i="2"/>
  <c r="AJ61" i="2"/>
  <c r="AK61" i="2" s="1"/>
  <c r="AH62" i="2"/>
  <c r="AF63" i="2"/>
  <c r="AE64" i="2"/>
  <c r="AC65" i="2"/>
  <c r="AA66" i="2"/>
  <c r="AE73" i="2"/>
  <c r="AC74" i="2"/>
  <c r="AA75" i="2"/>
  <c r="Z76" i="2"/>
  <c r="X77" i="2"/>
  <c r="AA84" i="2"/>
  <c r="AA83" i="2" s="1"/>
  <c r="Z85" i="2"/>
  <c r="X86" i="2"/>
  <c r="W87" i="2"/>
  <c r="V88" i="2"/>
  <c r="M14" i="2"/>
  <c r="AA7" i="2"/>
  <c r="Z8" i="2"/>
  <c r="Y9" i="2"/>
  <c r="W11" i="2"/>
  <c r="AH14" i="2"/>
  <c r="Z18" i="2"/>
  <c r="Z17" i="2" s="1"/>
  <c r="Y19" i="2"/>
  <c r="X20" i="2"/>
  <c r="V21" i="2"/>
  <c r="T22" i="2"/>
  <c r="Y29" i="2"/>
  <c r="W30" i="2"/>
  <c r="W28" i="2" s="1"/>
  <c r="T32" i="2"/>
  <c r="AH33" i="2"/>
  <c r="V40" i="2"/>
  <c r="V39" i="2" s="1"/>
  <c r="S42" i="2"/>
  <c r="AH43" i="2"/>
  <c r="AG44" i="2"/>
  <c r="T51" i="2"/>
  <c r="S52" i="2"/>
  <c r="AH53" i="2"/>
  <c r="AG54" i="2"/>
  <c r="AF55" i="2"/>
  <c r="S62" i="2"/>
  <c r="AG63" i="2"/>
  <c r="AF64" i="2"/>
  <c r="AD65" i="2"/>
  <c r="AB66" i="2"/>
  <c r="AF73" i="2"/>
  <c r="AD74" i="2"/>
  <c r="AB75" i="2"/>
  <c r="AA76" i="2"/>
  <c r="Y77" i="2"/>
  <c r="AB84" i="2"/>
  <c r="AA85" i="2"/>
  <c r="Y86" i="2"/>
  <c r="X87" i="2"/>
  <c r="W88" i="2"/>
  <c r="AH91" i="2"/>
  <c r="AB7" i="2"/>
  <c r="AA8" i="2"/>
  <c r="Z9" i="2"/>
  <c r="Y10" i="2"/>
  <c r="AA18" i="2"/>
  <c r="Z19" i="2"/>
  <c r="Y20" i="2"/>
  <c r="W21" i="2"/>
  <c r="AH24" i="2"/>
  <c r="Z29" i="2"/>
  <c r="X30" i="2"/>
  <c r="V31" i="2"/>
  <c r="V28" i="2" s="1"/>
  <c r="S33" i="2"/>
  <c r="W40" i="2"/>
  <c r="W39" i="2" s="1"/>
  <c r="V41" i="2"/>
  <c r="T42" i="2"/>
  <c r="S43" i="2"/>
  <c r="AH44" i="2"/>
  <c r="T52" i="2"/>
  <c r="S53" i="2"/>
  <c r="AH54" i="2"/>
  <c r="AG55" i="2"/>
  <c r="T62" i="2"/>
  <c r="AH63" i="2"/>
  <c r="AG64" i="2"/>
  <c r="AE65" i="2"/>
  <c r="AC66" i="2"/>
  <c r="AG73" i="2"/>
  <c r="AG72" i="2" s="1"/>
  <c r="AE74" i="2"/>
  <c r="AC75" i="2"/>
  <c r="AB76" i="2"/>
  <c r="Z77" i="2"/>
  <c r="AC84" i="2"/>
  <c r="AC83" i="2" s="1"/>
  <c r="AB85" i="2"/>
  <c r="Z86" i="2"/>
  <c r="Y87" i="2"/>
  <c r="X88" i="2"/>
  <c r="V63" i="2"/>
  <c r="V61" i="2" s="1"/>
  <c r="AC7" i="2"/>
  <c r="AC6" i="2" s="1"/>
  <c r="AB8" i="2"/>
  <c r="AA9" i="2"/>
  <c r="Z10" i="2"/>
  <c r="AH15" i="2"/>
  <c r="AB18" i="2"/>
  <c r="AB17" i="2" s="1"/>
  <c r="AA19" i="2"/>
  <c r="V22" i="2"/>
  <c r="AH25" i="2"/>
  <c r="W31" i="2"/>
  <c r="T33" i="2"/>
  <c r="AH35" i="2"/>
  <c r="X40" i="2"/>
  <c r="T43" i="2"/>
  <c r="S44" i="2"/>
  <c r="V51" i="2"/>
  <c r="V50" i="2" s="1"/>
  <c r="T53" i="2"/>
  <c r="S54" i="2"/>
  <c r="S63" i="2"/>
  <c r="AD66" i="2"/>
  <c r="AJ72" i="2"/>
  <c r="AK72" i="2" s="1"/>
  <c r="AD75" i="2"/>
  <c r="AA77" i="2"/>
  <c r="AD84" i="2"/>
  <c r="AD83" i="2" s="1"/>
  <c r="AA86" i="2"/>
  <c r="Z87" i="2"/>
  <c r="AH92" i="2"/>
  <c r="M6" i="2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B7" i="21"/>
  <c r="B6" i="21"/>
  <c r="H8" i="9"/>
  <c r="I8" i="9" s="1"/>
  <c r="H7" i="9"/>
  <c r="I7" i="9" s="1"/>
  <c r="F6" i="9"/>
  <c r="E6" i="9"/>
  <c r="E26" i="21" s="1"/>
  <c r="D6" i="9"/>
  <c r="D26" i="21" s="1"/>
  <c r="C6" i="9"/>
  <c r="C26" i="21" s="1"/>
  <c r="B6" i="9"/>
  <c r="O41" i="21"/>
  <c r="H6" i="9" l="1"/>
  <c r="I6" i="9" s="1"/>
  <c r="F26" i="21"/>
  <c r="Y17" i="2"/>
  <c r="AD72" i="2"/>
  <c r="AG50" i="2"/>
  <c r="AF6" i="2"/>
  <c r="X6" i="2"/>
  <c r="T17" i="2"/>
  <c r="S6" i="2"/>
  <c r="AG6" i="2"/>
  <c r="AD9" i="2"/>
  <c r="AD11" i="2"/>
  <c r="AD8" i="2"/>
  <c r="X39" i="2"/>
  <c r="Z61" i="2"/>
  <c r="AF50" i="2"/>
  <c r="AD7" i="2"/>
  <c r="AA6" i="2"/>
  <c r="AE39" i="2"/>
  <c r="AD50" i="2"/>
  <c r="AA72" i="2"/>
  <c r="AA61" i="2"/>
  <c r="Y61" i="2"/>
  <c r="U39" i="2"/>
  <c r="U28" i="2"/>
  <c r="Y28" i="2"/>
  <c r="AB6" i="2"/>
  <c r="S61" i="2"/>
  <c r="AE50" i="2"/>
  <c r="AG39" i="2"/>
  <c r="V6" i="2"/>
  <c r="AC61" i="2"/>
  <c r="T83" i="2"/>
  <c r="AG83" i="2"/>
  <c r="AG28" i="2"/>
  <c r="AB83" i="2"/>
  <c r="U61" i="2"/>
  <c r="T39" i="2"/>
  <c r="S83" i="2"/>
  <c r="AE72" i="2"/>
  <c r="W17" i="2"/>
  <c r="AC72" i="2"/>
  <c r="AA50" i="2"/>
  <c r="AC50" i="2"/>
  <c r="AE83" i="2"/>
  <c r="AE28" i="2"/>
  <c r="Z72" i="2"/>
  <c r="T6" i="2"/>
  <c r="S50" i="2"/>
  <c r="S28" i="2"/>
  <c r="X17" i="2"/>
  <c r="X83" i="2"/>
  <c r="W6" i="2"/>
  <c r="AF72" i="2"/>
  <c r="AA17" i="2"/>
  <c r="W72" i="2"/>
  <c r="AB50" i="2"/>
  <c r="Z50" i="2"/>
  <c r="U72" i="2"/>
  <c r="AD10" i="2"/>
  <c r="AG61" i="2"/>
  <c r="T50" i="2"/>
  <c r="Z83" i="2"/>
  <c r="AH50" i="2"/>
  <c r="AB61" i="2"/>
  <c r="AF28" i="2"/>
  <c r="V83" i="2"/>
  <c r="Y72" i="2"/>
  <c r="S17" i="2"/>
  <c r="S72" i="2"/>
  <c r="AD15" i="2"/>
  <c r="X28" i="2"/>
  <c r="Z6" i="2"/>
  <c r="AD61" i="2"/>
  <c r="AH28" i="2"/>
  <c r="AD12" i="2"/>
  <c r="AH17" i="2"/>
  <c r="Z28" i="2"/>
  <c r="AH61" i="2"/>
  <c r="Y6" i="2"/>
  <c r="AF61" i="2"/>
  <c r="AB72" i="2"/>
  <c r="T28" i="2"/>
  <c r="T61" i="2"/>
  <c r="AD39" i="2"/>
  <c r="AD14" i="2"/>
  <c r="W83" i="2"/>
  <c r="V72" i="2"/>
  <c r="W61" i="2"/>
  <c r="AF17" i="2"/>
  <c r="P41" i="21"/>
  <c r="N42" i="21"/>
  <c r="O42" i="21"/>
  <c r="O40" i="21"/>
  <c r="P42" i="21"/>
  <c r="P40" i="21"/>
  <c r="N41" i="21"/>
  <c r="AD6" i="2" l="1"/>
  <c r="N40" i="21"/>
  <c r="L42" i="21" l="1"/>
  <c r="M41" i="21"/>
  <c r="L40" i="21"/>
  <c r="M42" i="21" l="1"/>
  <c r="L41" i="21"/>
  <c r="M40" i="21"/>
  <c r="B5" i="21" l="1"/>
  <c r="K42" i="21" l="1"/>
  <c r="K41" i="21"/>
  <c r="K40" i="21" l="1"/>
  <c r="B42" i="21" l="1"/>
  <c r="B41" i="21"/>
  <c r="B40" i="21"/>
  <c r="I42" i="21" l="1"/>
  <c r="E42" i="21"/>
  <c r="I41" i="21"/>
  <c r="E41" i="21"/>
  <c r="I40" i="21"/>
  <c r="E40" i="21"/>
  <c r="G42" i="21" l="1"/>
  <c r="F42" i="21"/>
  <c r="F41" i="21"/>
  <c r="J41" i="21"/>
  <c r="J42" i="21"/>
  <c r="J40" i="21"/>
  <c r="F40" i="21"/>
  <c r="C40" i="21"/>
  <c r="G40" i="21"/>
  <c r="C41" i="21"/>
  <c r="G41" i="21"/>
  <c r="C42" i="21"/>
  <c r="D40" i="21"/>
  <c r="H40" i="21"/>
  <c r="D41" i="21"/>
  <c r="H41" i="21"/>
  <c r="D42" i="21"/>
  <c r="H42" i="21"/>
</calcChain>
</file>

<file path=xl/sharedStrings.xml><?xml version="1.0" encoding="utf-8"?>
<sst xmlns="http://schemas.openxmlformats.org/spreadsheetml/2006/main" count="965" uniqueCount="121">
  <si>
    <t>30-49</t>
  </si>
  <si>
    <t>50-64</t>
  </si>
  <si>
    <t>65+</t>
  </si>
  <si>
    <t>Åland</t>
  </si>
  <si>
    <t>Färöarna</t>
  </si>
  <si>
    <t>Grönland</t>
  </si>
  <si>
    <t>0-9</t>
  </si>
  <si>
    <t>10-19</t>
  </si>
  <si>
    <t>20-29</t>
  </si>
  <si>
    <t>0-19</t>
  </si>
  <si>
    <t>20-64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</si>
  <si>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</si>
  <si>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</si>
  <si>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</si>
  <si>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</si>
  <si>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</si>
  <si>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</si>
  <si>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</si>
  <si>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</si>
  <si>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</si>
  <si>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</si>
  <si>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</si>
  <si>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</si>
  <si>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</si>
  <si>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</si>
  <si>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</si>
  <si>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</si>
  <si>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</t>
  </si>
  <si>
    <t>..</t>
  </si>
  <si>
    <t>2016</t>
  </si>
  <si>
    <t>2017</t>
  </si>
  <si>
    <t>2025</t>
  </si>
  <si>
    <t>2030</t>
  </si>
  <si>
    <t>2035</t>
  </si>
  <si>
    <t>2040</t>
  </si>
  <si>
    <t>2018</t>
  </si>
  <si>
    <t>Mariehamn, Åland</t>
  </si>
  <si>
    <t>2000=100</t>
  </si>
  <si>
    <t>Diagramunderlag</t>
  </si>
  <si>
    <t>Befolkningsprognos</t>
  </si>
  <si>
    <t>Befolkningsutveckling</t>
  </si>
  <si>
    <t>The data are presented in tables and figures in the following sheets.</t>
  </si>
  <si>
    <t>List of contents</t>
  </si>
  <si>
    <t>www.nordicstatistics.org</t>
  </si>
  <si>
    <t>Statistics Åland</t>
  </si>
  <si>
    <t>Population 1.1.</t>
  </si>
  <si>
    <t>Deaths</t>
  </si>
  <si>
    <t>Live births</t>
  </si>
  <si>
    <t>Net migration</t>
  </si>
  <si>
    <t>Births per 1 000 inh.</t>
  </si>
  <si>
    <t>Deaths per 1 000 inh.</t>
  </si>
  <si>
    <t>Net migration per 1 000 inh.</t>
  </si>
  <si>
    <t>Total fertility rate</t>
  </si>
  <si>
    <t>Population change index,</t>
  </si>
  <si>
    <t>Faroe Islands</t>
  </si>
  <si>
    <t>Greenland</t>
  </si>
  <si>
    <t>Source: Nordic Statistics database, www.nordicstatistics.org</t>
  </si>
  <si>
    <t>Age</t>
  </si>
  <si>
    <t>Number</t>
  </si>
  <si>
    <t>Per cent</t>
  </si>
  <si>
    <t>Age structure</t>
  </si>
  <si>
    <t>Tórshavn, Faroe Islands</t>
  </si>
  <si>
    <t>Nuuk, Greenland</t>
  </si>
  <si>
    <t>Females</t>
  </si>
  <si>
    <t>Males</t>
  </si>
  <si>
    <t>Gap</t>
  </si>
  <si>
    <t>females-males, years</t>
  </si>
  <si>
    <t>Finland</t>
  </si>
  <si>
    <t>Denmark</t>
  </si>
  <si>
    <t>Iceland</t>
  </si>
  <si>
    <t>Norway</t>
  </si>
  <si>
    <t>Sweden</t>
  </si>
  <si>
    <t>Updated 1.12.2025</t>
  </si>
  <si>
    <t>Population development 2000–2025</t>
  </si>
  <si>
    <t>Change 2010–2025</t>
  </si>
  <si>
    <t>Age structure of the population 1.1.2010–2025</t>
  </si>
  <si>
    <t>Not: The figures for the Faroe Islands were revised in December 2025.</t>
  </si>
  <si>
    <t>Note: The figures for the Faroe Islands and Greenland were revised in December 2025.</t>
  </si>
  <si>
    <t>Helsinki, Finland</t>
  </si>
  <si>
    <t>Copenhagen, Denmark</t>
  </si>
  <si>
    <t>Reykjavik, Iceland</t>
  </si>
  <si>
    <t>Oslo, Norway</t>
  </si>
  <si>
    <t>Stockholm, Sweden</t>
  </si>
  <si>
    <t>Change in per cent 2011-2025</t>
  </si>
  <si>
    <t>Change 2025–2045</t>
  </si>
  <si>
    <t>Note: The figures for 2025 refer to 1.1.2025</t>
  </si>
  <si>
    <t>Note: The figures for the Faroe Islands were revised in December 2025.</t>
  </si>
  <si>
    <t>Life expectancy by sex 2000–2024</t>
  </si>
  <si>
    <t>Note: For Åland, five year averages, i.e. 2015=2011-2015. For Faroe Islands, to avoid extreme fluctuations due to the relatively small population, the life expectancy figures are smoothed to obtain a standardised figure showing</t>
  </si>
  <si>
    <t>the actual trend. The figures for the Faroe Islands were revised in December 2025.</t>
  </si>
  <si>
    <t>0-2 år</t>
  </si>
  <si>
    <t>3-5 år</t>
  </si>
  <si>
    <t>6 år</t>
  </si>
  <si>
    <t>Note: Day-care includes full-time or part-time care of all children during day-time hours in all institutions where attendance is checked by a public authority.</t>
  </si>
  <si>
    <t>Children in day-care 2005–2024, per cent of age group</t>
  </si>
  <si>
    <t>Updated 3.12.2025</t>
  </si>
  <si>
    <t>Population by marital status per 1 000 inhabitants 1.1.2000–2025</t>
  </si>
  <si>
    <t>Unmarried</t>
  </si>
  <si>
    <t>Married, separated</t>
  </si>
  <si>
    <t>Divorced</t>
  </si>
  <si>
    <t>Widows, widowers</t>
  </si>
  <si>
    <t>Note: Married, separated includes registered partnership and seperated from registered partnership. Divorced includes divorced from registered parnership. Widows, widowers includes surviving partners from registered partnership.</t>
  </si>
  <si>
    <t xml:space="preserve">Age </t>
  </si>
  <si>
    <t xml:space="preserve">15-49 </t>
  </si>
  <si>
    <t>15-19</t>
  </si>
  <si>
    <t>30-39</t>
  </si>
  <si>
    <t>40-49</t>
  </si>
  <si>
    <t xml:space="preserve">Note: The number of females is based on the mean population of each age group. Mothers younger than 15 years old are included in age group 15-19 and mothers older than 49 years old are included in age group 40-49. </t>
  </si>
  <si>
    <t>Mothers</t>
  </si>
  <si>
    <t>Live births by age of mother per 1 000 females in each age group 2000–2024</t>
  </si>
  <si>
    <t>.</t>
  </si>
  <si>
    <t>Voting percentage in parliamentary elections 1995-2025</t>
  </si>
  <si>
    <t>Share of females in the national parliaments 2003–2024</t>
  </si>
  <si>
    <t>Note: Number of children and youth (0-19 years old) and number of elderly (aged 65+ years) per 100 persons aged 20-64.</t>
  </si>
  <si>
    <t>Dependency ratio</t>
  </si>
  <si>
    <t>Dependency ratio 2000–2024</t>
  </si>
  <si>
    <t xml:space="preserve">This file contains comparable information on Åland, Finland, the Faroe Islands, Greenland, Denmark, Iceland, </t>
  </si>
  <si>
    <t xml:space="preserve">Norway and Sweden based on data from the Nordic Statistics database, </t>
  </si>
  <si>
    <t>Inhabitants per square kilometre 1.1.1990–2024</t>
  </si>
  <si>
    <t>Population projections by sex 2025–2045</t>
  </si>
  <si>
    <t>Populations in the capital areas 1.1.2011–2025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</si>
</sst>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3" fillId="0" borderId="0" applyNumberFormat="0" applyBorder="0" applyAlignment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" fontId="1" fillId="0" borderId="0" xfId="0" applyNumberFormat="1" applyFont="1"/>
    <xf numFmtId="0" fontId="1" fillId="0" borderId="4" xfId="0" applyFont="1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5" fillId="0" borderId="0" xfId="0" applyFont="1"/>
    <xf numFmtId="0" fontId="5" fillId="0" borderId="5" xfId="0" applyFont="1" applyBorder="1"/>
    <xf numFmtId="0" fontId="5" fillId="0" borderId="1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64" fontId="5" fillId="0" borderId="0" xfId="0" applyNumberFormat="1" applyFont="1"/>
    <xf numFmtId="164" fontId="5" fillId="0" borderId="4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65" fontId="5" fillId="0" borderId="0" xfId="0" applyNumberFormat="1" applyFont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5" fillId="0" borderId="0" xfId="0" applyFont="1" applyAlignment="1">
      <alignment horizontal="right"/>
    </xf>
    <xf numFmtId="0" fontId="10" fillId="0" borderId="0" xfId="1" applyFont="1"/>
    <xf numFmtId="0" fontId="5" fillId="0" borderId="3" xfId="0" applyFont="1" applyBorder="1" applyAlignment="1">
      <alignment horizontal="right"/>
    </xf>
    <xf numFmtId="0" fontId="6" fillId="0" borderId="1" xfId="0" applyFont="1" applyBorder="1"/>
    <xf numFmtId="3" fontId="5" fillId="0" borderId="4" xfId="0" applyNumberFormat="1" applyFont="1" applyBorder="1"/>
    <xf numFmtId="165" fontId="5" fillId="0" borderId="0" xfId="0" applyNumberFormat="1" applyFont="1"/>
    <xf numFmtId="165" fontId="5" fillId="0" borderId="4" xfId="0" applyNumberFormat="1" applyFont="1" applyBorder="1"/>
    <xf numFmtId="3" fontId="5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4" xfId="0" applyNumberFormat="1" applyFont="1" applyBorder="1"/>
    <xf numFmtId="165" fontId="1" fillId="0" borderId="4" xfId="0" applyNumberFormat="1" applyFont="1" applyBorder="1" applyAlignment="1">
      <alignment horizontal="right"/>
    </xf>
    <xf numFmtId="0" fontId="15" fillId="0" borderId="0" xfId="0" applyFont="1"/>
    <xf numFmtId="3" fontId="5" fillId="0" borderId="5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" fontId="5" fillId="0" borderId="0" xfId="0" applyNumberFormat="1" applyFont="1"/>
    <xf numFmtId="0" fontId="5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3" fontId="16" fillId="0" borderId="0" xfId="0" applyNumberFormat="1" applyFont="1"/>
    <xf numFmtId="164" fontId="5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left"/>
    </xf>
    <xf numFmtId="0" fontId="12" fillId="0" borderId="0" xfId="0" applyFont="1"/>
    <xf numFmtId="165" fontId="4" fillId="0" borderId="0" xfId="0" applyNumberFormat="1" applyFont="1"/>
    <xf numFmtId="164" fontId="5" fillId="0" borderId="5" xfId="0" applyNumberFormat="1" applyFont="1" applyBorder="1" applyAlignment="1">
      <alignment horizontal="right"/>
    </xf>
    <xf numFmtId="0" fontId="14" fillId="0" borderId="0" xfId="0" applyFont="1"/>
    <xf numFmtId="0" fontId="1" fillId="0" borderId="2" xfId="0" applyFont="1" applyBorder="1" applyAlignment="1">
      <alignment horizontal="center"/>
    </xf>
  </cellXfs>
  <cellStyles count="3">
    <cellStyle name="Hyperlänk" xfId="1" builtinId="8"/>
    <cellStyle name="Normal" xfId="0" builtinId="0"/>
    <cellStyle name="Normal 2" xfId="2" xr:uid="{5EA50F1F-ED1A-472E-85FC-8FD26FD76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Population</a:t>
            </a:r>
            <a:r>
              <a:rPr lang="sv-FI" sz="1000" b="1" baseline="0"/>
              <a:t> 1.1.2000-2025</a:t>
            </a:r>
            <a:endParaRPr lang="sv-FI" sz="1000" b="1"/>
          </a:p>
        </c:rich>
      </c:tx>
      <c:layout>
        <c:manualLayout>
          <c:xMode val="edge"/>
          <c:yMode val="edge"/>
          <c:x val="1.209210497466597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9.6952615984276819E-2"/>
          <c:y val="0.20147511609125782"/>
          <c:w val="0.65793811300832683"/>
          <c:h val="0.69545477488390883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Diagramunderlag!$A$7</c:f>
              <c:strCache>
                <c:ptCount val="1"/>
                <c:pt idx="0">
                  <c:v>Greenland</c:v>
                </c:pt>
              </c:strCache>
            </c:strRef>
          </c:tx>
          <c:spPr>
            <a:ln w="3492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Diagramunderlag!$B$4:$AA$4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Diagramunderlag!$B$7:$AA$7</c:f>
              <c:numCache>
                <c:formatCode>#,##0</c:formatCode>
                <c:ptCount val="26"/>
                <c:pt idx="0">
                  <c:v>56124</c:v>
                </c:pt>
                <c:pt idx="1">
                  <c:v>56245</c:v>
                </c:pt>
                <c:pt idx="2">
                  <c:v>56513</c:v>
                </c:pt>
                <c:pt idx="3">
                  <c:v>56676</c:v>
                </c:pt>
                <c:pt idx="4">
                  <c:v>56826</c:v>
                </c:pt>
                <c:pt idx="5">
                  <c:v>56969</c:v>
                </c:pt>
                <c:pt idx="6">
                  <c:v>56901</c:v>
                </c:pt>
                <c:pt idx="7">
                  <c:v>56648</c:v>
                </c:pt>
                <c:pt idx="8">
                  <c:v>56462</c:v>
                </c:pt>
                <c:pt idx="9">
                  <c:v>56194</c:v>
                </c:pt>
                <c:pt idx="10">
                  <c:v>56452</c:v>
                </c:pt>
                <c:pt idx="11">
                  <c:v>56615</c:v>
                </c:pt>
                <c:pt idx="12">
                  <c:v>56749</c:v>
                </c:pt>
                <c:pt idx="13">
                  <c:v>56370</c:v>
                </c:pt>
                <c:pt idx="14">
                  <c:v>56282</c:v>
                </c:pt>
                <c:pt idx="15">
                  <c:v>55983</c:v>
                </c:pt>
                <c:pt idx="16">
                  <c:v>55847</c:v>
                </c:pt>
                <c:pt idx="17">
                  <c:v>55860</c:v>
                </c:pt>
                <c:pt idx="18">
                  <c:v>55877</c:v>
                </c:pt>
                <c:pt idx="19">
                  <c:v>55992</c:v>
                </c:pt>
                <c:pt idx="20">
                  <c:v>56081</c:v>
                </c:pt>
                <c:pt idx="21">
                  <c:v>56421</c:v>
                </c:pt>
                <c:pt idx="22">
                  <c:v>56562</c:v>
                </c:pt>
                <c:pt idx="23">
                  <c:v>56609</c:v>
                </c:pt>
                <c:pt idx="24">
                  <c:v>56699</c:v>
                </c:pt>
                <c:pt idx="25">
                  <c:v>56542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9-4D6D-AA0C-619715D631FB}"/>
            </c:ext>
          </c:extLst>
        </c:ser>
        <c:ser>
          <c:idx val="2"/>
          <c:order val="1"/>
          <c:tx>
            <c:strRef>
              <c:f>Diagramunderlag!$A$6</c:f>
              <c:strCache>
                <c:ptCount val="1"/>
                <c:pt idx="0">
                  <c:v>Faroe Islands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Diagramunderlag!$B$4:$AA$4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Diagramunderlag!$B$6:$AA$6</c:f>
              <c:numCache>
                <c:formatCode>#,##0</c:formatCode>
                <c:ptCount val="26"/>
                <c:pt idx="0">
                  <c:v>45342</c:v>
                </c:pt>
                <c:pt idx="1">
                  <c:v>46127</c:v>
                </c:pt>
                <c:pt idx="2">
                  <c:v>46941</c:v>
                </c:pt>
                <c:pt idx="3">
                  <c:v>47647</c:v>
                </c:pt>
                <c:pt idx="4">
                  <c:v>48146</c:v>
                </c:pt>
                <c:pt idx="5">
                  <c:v>48297</c:v>
                </c:pt>
                <c:pt idx="6">
                  <c:v>48121</c:v>
                </c:pt>
                <c:pt idx="7">
                  <c:v>48262</c:v>
                </c:pt>
                <c:pt idx="8">
                  <c:v>48304</c:v>
                </c:pt>
                <c:pt idx="9">
                  <c:v>48604</c:v>
                </c:pt>
                <c:pt idx="10">
                  <c:v>48486</c:v>
                </c:pt>
                <c:pt idx="11">
                  <c:v>48432</c:v>
                </c:pt>
                <c:pt idx="12">
                  <c:v>48178</c:v>
                </c:pt>
                <c:pt idx="13">
                  <c:v>48030</c:v>
                </c:pt>
                <c:pt idx="14">
                  <c:v>48123</c:v>
                </c:pt>
                <c:pt idx="15">
                  <c:v>48592</c:v>
                </c:pt>
                <c:pt idx="16">
                  <c:v>49097</c:v>
                </c:pt>
                <c:pt idx="17">
                  <c:v>49784</c:v>
                </c:pt>
                <c:pt idx="18">
                  <c:v>50456</c:v>
                </c:pt>
                <c:pt idx="19">
                  <c:v>51255</c:v>
                </c:pt>
                <c:pt idx="20">
                  <c:v>52076</c:v>
                </c:pt>
                <c:pt idx="21">
                  <c:v>52829</c:v>
                </c:pt>
                <c:pt idx="22">
                  <c:v>53497</c:v>
                </c:pt>
                <c:pt idx="23">
                  <c:v>54009</c:v>
                </c:pt>
                <c:pt idx="24">
                  <c:v>54349</c:v>
                </c:pt>
                <c:pt idx="25">
                  <c:v>54561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D6D-AA0C-619715D631FB}"/>
            </c:ext>
          </c:extLst>
        </c:ser>
        <c:ser>
          <c:idx val="1"/>
          <c:order val="2"/>
          <c:tx>
            <c:strRef>
              <c:f>Diagramunderlag!$A$5</c:f>
              <c:strCache>
                <c:ptCount val="1"/>
                <c:pt idx="0">
                  <c:v>Åland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Diagramunderlag!$B$4:$AA$4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Diagramunderlag!$B$5:$AA$5</c:f>
              <c:numCache>
                <c:formatCode>#,##0</c:formatCode>
                <c:ptCount val="26"/>
                <c:pt idx="0">
                  <c:v>25706</c:v>
                </c:pt>
                <c:pt idx="1">
                  <c:v>25776</c:v>
                </c:pt>
                <c:pt idx="2">
                  <c:v>26008</c:v>
                </c:pt>
                <c:pt idx="3">
                  <c:v>26257</c:v>
                </c:pt>
                <c:pt idx="4">
                  <c:v>26347</c:v>
                </c:pt>
                <c:pt idx="5">
                  <c:v>26530</c:v>
                </c:pt>
                <c:pt idx="6">
                  <c:v>26766</c:v>
                </c:pt>
                <c:pt idx="7">
                  <c:v>26923</c:v>
                </c:pt>
                <c:pt idx="8">
                  <c:v>27153</c:v>
                </c:pt>
                <c:pt idx="9">
                  <c:v>27456</c:v>
                </c:pt>
                <c:pt idx="10">
                  <c:v>27734</c:v>
                </c:pt>
                <c:pt idx="11">
                  <c:v>28007</c:v>
                </c:pt>
                <c:pt idx="12">
                  <c:v>28355</c:v>
                </c:pt>
                <c:pt idx="13">
                  <c:v>28502</c:v>
                </c:pt>
                <c:pt idx="14">
                  <c:v>28666</c:v>
                </c:pt>
                <c:pt idx="15">
                  <c:v>28916</c:v>
                </c:pt>
                <c:pt idx="16">
                  <c:v>28983</c:v>
                </c:pt>
                <c:pt idx="17">
                  <c:v>29214</c:v>
                </c:pt>
                <c:pt idx="18">
                  <c:v>29489</c:v>
                </c:pt>
                <c:pt idx="19">
                  <c:v>29789</c:v>
                </c:pt>
                <c:pt idx="20">
                  <c:v>29884</c:v>
                </c:pt>
                <c:pt idx="21">
                  <c:v>30129</c:v>
                </c:pt>
                <c:pt idx="22">
                  <c:v>30344</c:v>
                </c:pt>
                <c:pt idx="23">
                  <c:v>30359</c:v>
                </c:pt>
                <c:pt idx="24">
                  <c:v>30541</c:v>
                </c:pt>
                <c:pt idx="25">
                  <c:v>30654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D6D-AA0C-619715D63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6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3.4363876288896643E-3"/>
              <c:y val="9.662691586082278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1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6183320696493007"/>
          <c:y val="0.16658548691029007"/>
          <c:w val="0.2338699631457985"/>
          <c:h val="0.4527954438387509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Share of population</a:t>
            </a:r>
            <a:r>
              <a:rPr lang="sv-FI" sz="1000" b="1" baseline="0"/>
              <a:t> 65 years of age or older 1.1.2010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 baseline="0"/>
              <a:t>2025</a:t>
            </a:r>
            <a:endParaRPr lang="sv-FI" sz="1000" b="1"/>
          </a:p>
        </c:rich>
      </c:tx>
      <c:layout>
        <c:manualLayout>
          <c:xMode val="edge"/>
          <c:yMode val="edge"/>
          <c:x val="5.2106644564166239E-4"/>
          <c:y val="7.894292183434153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2328559601190793E-2"/>
          <c:y val="0.16113406990432891"/>
          <c:w val="0.72105198259613523"/>
          <c:h val="0.71684835291916793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Diagramunderlag!$A$40</c:f>
              <c:strCache>
                <c:ptCount val="1"/>
                <c:pt idx="0">
                  <c:v>Åland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Diagramunderlag!$B$39:$Q$39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Diagramunderlag!$B$40:$Q$40</c:f>
              <c:numCache>
                <c:formatCode>0.0</c:formatCode>
                <c:ptCount val="16"/>
                <c:pt idx="0">
                  <c:v>17.786832047306554</c:v>
                </c:pt>
                <c:pt idx="1">
                  <c:v>18.370407398150462</c:v>
                </c:pt>
                <c:pt idx="2">
                  <c:v>18.896138247222712</c:v>
                </c:pt>
                <c:pt idx="3">
                  <c:v>19.391621640586624</c:v>
                </c:pt>
                <c:pt idx="4">
                  <c:v>19.901625619200448</c:v>
                </c:pt>
                <c:pt idx="5">
                  <c:v>20.400470327846175</c:v>
                </c:pt>
                <c:pt idx="6">
                  <c:v>20.781147569264739</c:v>
                </c:pt>
                <c:pt idx="7">
                  <c:v>21.11658793729034</c:v>
                </c:pt>
                <c:pt idx="8">
                  <c:v>21.706398996235883</c:v>
                </c:pt>
                <c:pt idx="9">
                  <c:v>22.22296820974185</c:v>
                </c:pt>
                <c:pt idx="10">
                  <c:v>22.70780350689332</c:v>
                </c:pt>
                <c:pt idx="11">
                  <c:v>23.00441435162136</c:v>
                </c:pt>
                <c:pt idx="12">
                  <c:v>23.398365409965727</c:v>
                </c:pt>
                <c:pt idx="13">
                  <c:v>23.847952831120921</c:v>
                </c:pt>
                <c:pt idx="14">
                  <c:v>24.17733538521987</c:v>
                </c:pt>
                <c:pt idx="15">
                  <c:v>24.528609643113462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0-41AC-B6C6-C64A82B8ADE1}"/>
            </c:ext>
          </c:extLst>
        </c:ser>
        <c:ser>
          <c:idx val="1"/>
          <c:order val="1"/>
          <c:tx>
            <c:strRef>
              <c:f>Diagramunderlag!$A$41</c:f>
              <c:strCache>
                <c:ptCount val="1"/>
                <c:pt idx="0">
                  <c:v>Faroe Islands</c:v>
                </c:pt>
              </c:strCache>
            </c:strRef>
          </c:tx>
          <c:spPr>
            <a:ln w="444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Diagramunderlag!$B$39:$Q$39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Diagramunderlag!$B$41:$Q$41</c:f>
              <c:numCache>
                <c:formatCode>0.0</c:formatCode>
                <c:ptCount val="16"/>
                <c:pt idx="0">
                  <c:v>14.61246545394547</c:v>
                </c:pt>
                <c:pt idx="1">
                  <c:v>15.012801453584407</c:v>
                </c:pt>
                <c:pt idx="2">
                  <c:v>15.434430652995143</c:v>
                </c:pt>
                <c:pt idx="3">
                  <c:v>15.8859046429315</c:v>
                </c:pt>
                <c:pt idx="4">
                  <c:v>16.370550464434885</c:v>
                </c:pt>
                <c:pt idx="5">
                  <c:v>16.7352650642081</c:v>
                </c:pt>
                <c:pt idx="6">
                  <c:v>17.100841191926186</c:v>
                </c:pt>
                <c:pt idx="7">
                  <c:v>17.358990840430661</c:v>
                </c:pt>
                <c:pt idx="8">
                  <c:v>17.419137466307276</c:v>
                </c:pt>
                <c:pt idx="9">
                  <c:v>17.565115598478197</c:v>
                </c:pt>
                <c:pt idx="10">
                  <c:v>17.601198248713416</c:v>
                </c:pt>
                <c:pt idx="11">
                  <c:v>17.819758087414108</c:v>
                </c:pt>
                <c:pt idx="12">
                  <c:v>17.935585173000355</c:v>
                </c:pt>
                <c:pt idx="13">
                  <c:v>18.071062230369012</c:v>
                </c:pt>
                <c:pt idx="14">
                  <c:v>18.410642330125672</c:v>
                </c:pt>
                <c:pt idx="15">
                  <c:v>18.744157914994229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1AC-B6C6-C64A82B8ADE1}"/>
            </c:ext>
          </c:extLst>
        </c:ser>
        <c:ser>
          <c:idx val="2"/>
          <c:order val="2"/>
          <c:tx>
            <c:strRef>
              <c:f>Diagramunderlag!$A$42</c:f>
              <c:strCache>
                <c:ptCount val="1"/>
                <c:pt idx="0">
                  <c:v>Greenland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Diagramunderlag!$B$39:$Q$39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Diagramunderlag!$B$42:$Q$42</c:f>
              <c:numCache>
                <c:formatCode>0.0</c:formatCode>
                <c:ptCount val="16"/>
                <c:pt idx="0">
                  <c:v>6.8146389853326719</c:v>
                </c:pt>
                <c:pt idx="1">
                  <c:v>6.9716506226265125</c:v>
                </c:pt>
                <c:pt idx="2">
                  <c:v>7.2159861847785862</c:v>
                </c:pt>
                <c:pt idx="3">
                  <c:v>7.3673940039027856</c:v>
                </c:pt>
                <c:pt idx="4">
                  <c:v>7.5370455918410864</c:v>
                </c:pt>
                <c:pt idx="5">
                  <c:v>7.6291016915849452</c:v>
                </c:pt>
                <c:pt idx="6">
                  <c:v>7.9449209447239779</c:v>
                </c:pt>
                <c:pt idx="7">
                  <c:v>8.1364124597207308</c:v>
                </c:pt>
                <c:pt idx="8">
                  <c:v>8.2985843907153214</c:v>
                </c:pt>
                <c:pt idx="9">
                  <c:v>8.5244320617231022</c:v>
                </c:pt>
                <c:pt idx="10">
                  <c:v>8.7106150032988001</c:v>
                </c:pt>
                <c:pt idx="11">
                  <c:v>8.998422573155386</c:v>
                </c:pt>
                <c:pt idx="12">
                  <c:v>9.3348891481913654</c:v>
                </c:pt>
                <c:pt idx="13">
                  <c:v>9.7034040523591649</c:v>
                </c:pt>
                <c:pt idx="14">
                  <c:v>10.10952574119473</c:v>
                </c:pt>
                <c:pt idx="15">
                  <c:v>10.641646917335786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0-41AC-B6C6-C64A82B8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595712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</a:t>
                </a:r>
                <a:r>
                  <a:rPr lang="sv-SE" baseline="0"/>
                  <a:t> </a:t>
                </a:r>
                <a:r>
                  <a:rPr lang="sv-SE"/>
                  <a:t>cent</a:t>
                </a:r>
              </a:p>
            </c:rich>
          </c:tx>
          <c:layout>
            <c:manualLayout>
              <c:xMode val="edge"/>
              <c:yMode val="edge"/>
              <c:x val="5.2669590797794564E-3"/>
              <c:y val="7.8973713598975065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9616885976501262"/>
          <c:y val="9.3598181436823635E-2"/>
          <c:w val="0.19813384065246881"/>
          <c:h val="0.588271174526510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Dependency ratio 2000-2024</a:t>
            </a:r>
          </a:p>
        </c:rich>
      </c:tx>
      <c:layout>
        <c:manualLayout>
          <c:xMode val="edge"/>
          <c:yMode val="edge"/>
          <c:x val="8.2367752811386328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23131616707493E-2"/>
          <c:y val="0.12838416968561078"/>
          <c:w val="0.71536753735338854"/>
          <c:h val="0.79244102106975389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Diagramunderlag!$A$13</c:f>
              <c:strCache>
                <c:ptCount val="1"/>
                <c:pt idx="0">
                  <c:v>Faroe Islands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Diagramunderlag!$B$11:$Z$11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Diagramunderlag!$B$13:$Z$13</c:f>
              <c:numCache>
                <c:formatCode>0.0</c:formatCode>
                <c:ptCount val="25"/>
                <c:pt idx="0">
                  <c:v>80.180000000000007</c:v>
                </c:pt>
                <c:pt idx="1">
                  <c:v>79.88</c:v>
                </c:pt>
                <c:pt idx="2">
                  <c:v>78.95</c:v>
                </c:pt>
                <c:pt idx="3">
                  <c:v>78.569999999999993</c:v>
                </c:pt>
                <c:pt idx="4">
                  <c:v>78.45</c:v>
                </c:pt>
                <c:pt idx="5">
                  <c:v>78.8</c:v>
                </c:pt>
                <c:pt idx="6">
                  <c:v>79.319999999999993</c:v>
                </c:pt>
                <c:pt idx="7">
                  <c:v>79.5</c:v>
                </c:pt>
                <c:pt idx="8">
                  <c:v>79.56</c:v>
                </c:pt>
                <c:pt idx="9">
                  <c:v>79.41</c:v>
                </c:pt>
                <c:pt idx="10">
                  <c:v>79.290000000000006</c:v>
                </c:pt>
                <c:pt idx="11">
                  <c:v>79.34</c:v>
                </c:pt>
                <c:pt idx="12">
                  <c:v>79.62</c:v>
                </c:pt>
                <c:pt idx="13">
                  <c:v>80.349999999999994</c:v>
                </c:pt>
                <c:pt idx="14">
                  <c:v>81.489999999999995</c:v>
                </c:pt>
                <c:pt idx="15">
                  <c:v>82.42</c:v>
                </c:pt>
                <c:pt idx="16">
                  <c:v>82.8</c:v>
                </c:pt>
                <c:pt idx="17">
                  <c:v>83.45</c:v>
                </c:pt>
                <c:pt idx="18">
                  <c:v>83.43</c:v>
                </c:pt>
                <c:pt idx="19">
                  <c:v>83.28</c:v>
                </c:pt>
                <c:pt idx="20">
                  <c:v>83.22</c:v>
                </c:pt>
                <c:pt idx="21">
                  <c:v>83.33</c:v>
                </c:pt>
                <c:pt idx="22">
                  <c:v>83.85</c:v>
                </c:pt>
                <c:pt idx="23">
                  <c:v>83.16</c:v>
                </c:pt>
                <c:pt idx="24">
                  <c:v>83.62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7-4C2B-A28B-CD702325D7ED}"/>
            </c:ext>
          </c:extLst>
        </c:ser>
        <c:ser>
          <c:idx val="1"/>
          <c:order val="1"/>
          <c:tx>
            <c:strRef>
              <c:f>Diagramunderlag!$A$12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Diagramunderlag!$B$11:$Z$11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Diagramunderlag!$B$12:$Z$12</c:f>
              <c:numCache>
                <c:formatCode>0.0</c:formatCode>
                <c:ptCount val="25"/>
                <c:pt idx="0">
                  <c:v>68.599999999999994</c:v>
                </c:pt>
                <c:pt idx="1">
                  <c:v>68.48</c:v>
                </c:pt>
                <c:pt idx="2">
                  <c:v>68.28</c:v>
                </c:pt>
                <c:pt idx="3">
                  <c:v>67.89</c:v>
                </c:pt>
                <c:pt idx="4">
                  <c:v>67.540000000000006</c:v>
                </c:pt>
                <c:pt idx="5">
                  <c:v>67.91</c:v>
                </c:pt>
                <c:pt idx="6">
                  <c:v>67.739999999999995</c:v>
                </c:pt>
                <c:pt idx="7">
                  <c:v>68.09</c:v>
                </c:pt>
                <c:pt idx="8">
                  <c:v>68.400000000000006</c:v>
                </c:pt>
                <c:pt idx="9">
                  <c:v>68.459999999999994</c:v>
                </c:pt>
                <c:pt idx="10">
                  <c:v>68.7</c:v>
                </c:pt>
                <c:pt idx="11">
                  <c:v>69.25</c:v>
                </c:pt>
                <c:pt idx="12">
                  <c:v>70.41</c:v>
                </c:pt>
                <c:pt idx="13">
                  <c:v>71.349999999999994</c:v>
                </c:pt>
                <c:pt idx="14">
                  <c:v>72.52</c:v>
                </c:pt>
                <c:pt idx="15">
                  <c:v>73.86</c:v>
                </c:pt>
                <c:pt idx="16">
                  <c:v>73.849999999999994</c:v>
                </c:pt>
                <c:pt idx="17">
                  <c:v>75.099999999999994</c:v>
                </c:pt>
                <c:pt idx="18">
                  <c:v>76.819999999999993</c:v>
                </c:pt>
                <c:pt idx="19">
                  <c:v>78.77</c:v>
                </c:pt>
                <c:pt idx="20">
                  <c:v>80.08</c:v>
                </c:pt>
                <c:pt idx="21">
                  <c:v>80.62</c:v>
                </c:pt>
                <c:pt idx="22">
                  <c:v>82.16</c:v>
                </c:pt>
                <c:pt idx="23">
                  <c:v>83.46</c:v>
                </c:pt>
                <c:pt idx="24">
                  <c:v>84.04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7-4C2B-A28B-CD702325D7ED}"/>
            </c:ext>
          </c:extLst>
        </c:ser>
        <c:ser>
          <c:idx val="2"/>
          <c:order val="2"/>
          <c:tx>
            <c:strRef>
              <c:f>Diagramunderlag!$A$14</c:f>
              <c:strCache>
                <c:ptCount val="1"/>
                <c:pt idx="0">
                  <c:v>Greenland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Diagramunderlag!$B$11:$Z$11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Diagramunderlag!$B$14:$Z$14</c:f>
              <c:numCache>
                <c:formatCode>0.0</c:formatCode>
                <c:ptCount val="25"/>
                <c:pt idx="0">
                  <c:v>64.02</c:v>
                </c:pt>
                <c:pt idx="1">
                  <c:v>64.37</c:v>
                </c:pt>
                <c:pt idx="2">
                  <c:v>63.6</c:v>
                </c:pt>
                <c:pt idx="3">
                  <c:v>63.37</c:v>
                </c:pt>
                <c:pt idx="4">
                  <c:v>62.77</c:v>
                </c:pt>
                <c:pt idx="5">
                  <c:v>62.66</c:v>
                </c:pt>
                <c:pt idx="6">
                  <c:v>62.71</c:v>
                </c:pt>
                <c:pt idx="7">
                  <c:v>62.68</c:v>
                </c:pt>
                <c:pt idx="8">
                  <c:v>62.54</c:v>
                </c:pt>
                <c:pt idx="9">
                  <c:v>60.77</c:v>
                </c:pt>
                <c:pt idx="10">
                  <c:v>60.55</c:v>
                </c:pt>
                <c:pt idx="11">
                  <c:v>59.61</c:v>
                </c:pt>
                <c:pt idx="12">
                  <c:v>58.69</c:v>
                </c:pt>
                <c:pt idx="13">
                  <c:v>57.5</c:v>
                </c:pt>
                <c:pt idx="14">
                  <c:v>56.8</c:v>
                </c:pt>
                <c:pt idx="15">
                  <c:v>56.09</c:v>
                </c:pt>
                <c:pt idx="16">
                  <c:v>56.05</c:v>
                </c:pt>
                <c:pt idx="17">
                  <c:v>56.19</c:v>
                </c:pt>
                <c:pt idx="18">
                  <c:v>55.8</c:v>
                </c:pt>
                <c:pt idx="19">
                  <c:v>55.87</c:v>
                </c:pt>
                <c:pt idx="20">
                  <c:v>56.03</c:v>
                </c:pt>
                <c:pt idx="21">
                  <c:v>56.68</c:v>
                </c:pt>
                <c:pt idx="22">
                  <c:v>57.02</c:v>
                </c:pt>
                <c:pt idx="23">
                  <c:v>57.13</c:v>
                </c:pt>
                <c:pt idx="24">
                  <c:v>57.56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7-4C2B-A28B-CD702325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773828475429697"/>
          <c:y val="0.23200537886320083"/>
          <c:w val="0.20796491553696314"/>
          <c:h val="0.2708120483488185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Population in the capital areas </a:t>
            </a:r>
            <a:r>
              <a:rPr lang="sv-FI" sz="1000" b="1" baseline="0"/>
              <a:t>1.1.2011-2025</a:t>
            </a:r>
            <a:endParaRPr lang="sv-FI" sz="1000" b="1"/>
          </a:p>
        </c:rich>
      </c:tx>
      <c:layout>
        <c:manualLayout>
          <c:xMode val="edge"/>
          <c:yMode val="edge"/>
          <c:x val="1.52434499807070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7510833446288711E-2"/>
          <c:y val="0.21137817571270556"/>
          <c:w val="0.65992138306655324"/>
          <c:h val="0.68942705828648965"/>
        </c:manualLayout>
      </c:layout>
      <c:lineChart>
        <c:grouping val="standard"/>
        <c:varyColors val="0"/>
        <c:ser>
          <c:idx val="1"/>
          <c:order val="0"/>
          <c:tx>
            <c:strRef>
              <c:f>'Pop. in capitals'!$A$6</c:f>
              <c:strCache>
                <c:ptCount val="1"/>
                <c:pt idx="0">
                  <c:v>Tórshavn, Faroe Islands</c:v>
                </c:pt>
              </c:strCache>
            </c:strRef>
          </c:tx>
          <c:spPr>
            <a:ln w="381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'Pop. in capitals'!$B$3:$O$3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'Pop. in capitals'!$B$6:$O$6</c:f>
              <c:numCache>
                <c:formatCode>#,##0</c:formatCode>
                <c:ptCount val="14"/>
                <c:pt idx="0">
                  <c:v>19866</c:v>
                </c:pt>
                <c:pt idx="1">
                  <c:v>19754</c:v>
                </c:pt>
                <c:pt idx="2">
                  <c:v>19760</c:v>
                </c:pt>
                <c:pt idx="3">
                  <c:v>19911</c:v>
                </c:pt>
                <c:pt idx="4">
                  <c:v>20187</c:v>
                </c:pt>
                <c:pt idx="5">
                  <c:v>20483</c:v>
                </c:pt>
                <c:pt idx="6">
                  <c:v>20850</c:v>
                </c:pt>
                <c:pt idx="7">
                  <c:v>21100</c:v>
                </c:pt>
                <c:pt idx="8">
                  <c:v>21548</c:v>
                </c:pt>
                <c:pt idx="9">
                  <c:v>21935</c:v>
                </c:pt>
                <c:pt idx="10">
                  <c:v>22303</c:v>
                </c:pt>
                <c:pt idx="11">
                  <c:v>22671</c:v>
                </c:pt>
                <c:pt idx="12">
                  <c:v>22938</c:v>
                </c:pt>
                <c:pt idx="13">
                  <c:v>23150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B-4C53-9986-4113C08E62E8}"/>
            </c:ext>
          </c:extLst>
        </c:ser>
        <c:ser>
          <c:idx val="0"/>
          <c:order val="1"/>
          <c:tx>
            <c:strRef>
              <c:f>'Pop. in capitals'!$A$7</c:f>
              <c:strCache>
                <c:ptCount val="1"/>
                <c:pt idx="0">
                  <c:v>Nuuk, Greenland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'Pop. in capitals'!$B$3:$O$3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'Pop. in capitals'!$B$7:$O$7</c:f>
              <c:numCache>
                <c:formatCode>#,##0</c:formatCode>
                <c:ptCount val="14"/>
                <c:pt idx="0">
                  <c:v>15862</c:v>
                </c:pt>
                <c:pt idx="1">
                  <c:v>16181</c:v>
                </c:pt>
                <c:pt idx="2">
                  <c:v>16454</c:v>
                </c:pt>
                <c:pt idx="3">
                  <c:v>16818</c:v>
                </c:pt>
                <c:pt idx="4">
                  <c:v>16992</c:v>
                </c:pt>
                <c:pt idx="5">
                  <c:v>17316</c:v>
                </c:pt>
                <c:pt idx="6">
                  <c:v>17600</c:v>
                </c:pt>
                <c:pt idx="7">
                  <c:v>17796</c:v>
                </c:pt>
                <c:pt idx="8">
                  <c:v>17984</c:v>
                </c:pt>
                <c:pt idx="9">
                  <c:v>18326</c:v>
                </c:pt>
                <c:pt idx="10">
                  <c:v>18800</c:v>
                </c:pt>
                <c:pt idx="11">
                  <c:v>19261</c:v>
                </c:pt>
                <c:pt idx="12">
                  <c:v>19604</c:v>
                </c:pt>
                <c:pt idx="13">
                  <c:v>19872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C53-9986-4113C08E62E8}"/>
            </c:ext>
          </c:extLst>
        </c:ser>
        <c:ser>
          <c:idx val="2"/>
          <c:order val="2"/>
          <c:tx>
            <c:strRef>
              <c:f>'Pop. in capitals'!$A$4</c:f>
              <c:strCache>
                <c:ptCount val="1"/>
                <c:pt idx="0">
                  <c:v>Mariehamn, Åland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'Pop. in capitals'!$B$3:$O$3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'Pop. in capitals'!$B$4:$O$4</c:f>
              <c:numCache>
                <c:formatCode>#,##0</c:formatCode>
                <c:ptCount val="14"/>
                <c:pt idx="0">
                  <c:v>11190</c:v>
                </c:pt>
                <c:pt idx="1">
                  <c:v>11263</c:v>
                </c:pt>
                <c:pt idx="2">
                  <c:v>11346</c:v>
                </c:pt>
                <c:pt idx="3">
                  <c:v>11393</c:v>
                </c:pt>
                <c:pt idx="4">
                  <c:v>11480</c:v>
                </c:pt>
                <c:pt idx="5">
                  <c:v>11461</c:v>
                </c:pt>
                <c:pt idx="6">
                  <c:v>11565</c:v>
                </c:pt>
                <c:pt idx="7">
                  <c:v>11677</c:v>
                </c:pt>
                <c:pt idx="8">
                  <c:v>11743</c:v>
                </c:pt>
                <c:pt idx="9">
                  <c:v>11679</c:v>
                </c:pt>
                <c:pt idx="10">
                  <c:v>11705</c:v>
                </c:pt>
                <c:pt idx="11">
                  <c:v>11742</c:v>
                </c:pt>
                <c:pt idx="12">
                  <c:v>11757</c:v>
                </c:pt>
                <c:pt idx="13">
                  <c:v>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C53-9986-4113C08E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595712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3.4363876288896643E-3"/>
              <c:y val="9.662691586082278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5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79665406545667"/>
          <c:y val="0.22883824533606534"/>
          <c:w val="0.23773651635720602"/>
          <c:h val="0.4426742968828945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Live births per 1 000 females in age group</a:t>
            </a:r>
            <a:r>
              <a:rPr lang="sv-FI" sz="1000" b="1" baseline="0"/>
              <a:t> 15-49 2</a:t>
            </a:r>
            <a:r>
              <a:rPr lang="sv-FI" sz="1000" b="1"/>
              <a:t>000-2024</a:t>
            </a:r>
          </a:p>
        </c:rich>
      </c:tx>
      <c:layout>
        <c:manualLayout>
          <c:xMode val="edge"/>
          <c:yMode val="edge"/>
          <c:x val="8.2367752811386328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23131616707493E-2"/>
          <c:y val="0.22514267838613197"/>
          <c:w val="0.71536753735338854"/>
          <c:h val="0.69568226210095829"/>
        </c:manualLayout>
      </c:layout>
      <c:lineChart>
        <c:grouping val="standard"/>
        <c:varyColors val="0"/>
        <c:ser>
          <c:idx val="2"/>
          <c:order val="0"/>
          <c:tx>
            <c:strRef>
              <c:f>Diagramunderlag!$A$20</c:f>
              <c:strCache>
                <c:ptCount val="1"/>
                <c:pt idx="0">
                  <c:v>Faroe Islands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Diagramunderlag!$B$18:$Z$18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Diagramunderlag!$B$20:$Z$20</c:f>
              <c:numCache>
                <c:formatCode>#,##0</c:formatCode>
                <c:ptCount val="25"/>
                <c:pt idx="0">
                  <c:v>69.80961015412511</c:v>
                </c:pt>
                <c:pt idx="1">
                  <c:v>62.785614941386847</c:v>
                </c:pt>
                <c:pt idx="2">
                  <c:v>69.292415949960912</c:v>
                </c:pt>
                <c:pt idx="3">
                  <c:v>67.886374578719312</c:v>
                </c:pt>
                <c:pt idx="4">
                  <c:v>68.216609261385386</c:v>
                </c:pt>
                <c:pt idx="5">
                  <c:v>68.201438848920873</c:v>
                </c:pt>
                <c:pt idx="6">
                  <c:v>63.721243623062847</c:v>
                </c:pt>
                <c:pt idx="7">
                  <c:v>65.0226375108371</c:v>
                </c:pt>
                <c:pt idx="8">
                  <c:v>64.366930044324533</c:v>
                </c:pt>
                <c:pt idx="9">
                  <c:v>59.771007180283334</c:v>
                </c:pt>
                <c:pt idx="10">
                  <c:v>63.009127490430863</c:v>
                </c:pt>
                <c:pt idx="11">
                  <c:v>57.638888888888893</c:v>
                </c:pt>
                <c:pt idx="12">
                  <c:v>62.223117196939185</c:v>
                </c:pt>
                <c:pt idx="13">
                  <c:v>63.689083324855027</c:v>
                </c:pt>
                <c:pt idx="14">
                  <c:v>64.909960321497607</c:v>
                </c:pt>
                <c:pt idx="15">
                  <c:v>61.06176826806621</c:v>
                </c:pt>
                <c:pt idx="16">
                  <c:v>67.842469185289104</c:v>
                </c:pt>
                <c:pt idx="17">
                  <c:v>65.355582042113625</c:v>
                </c:pt>
                <c:pt idx="18">
                  <c:v>67.202982438928686</c:v>
                </c:pt>
                <c:pt idx="19">
                  <c:v>66.20276408620856</c:v>
                </c:pt>
                <c:pt idx="20">
                  <c:v>64.672364672364679</c:v>
                </c:pt>
                <c:pt idx="21">
                  <c:v>64.132571856567736</c:v>
                </c:pt>
                <c:pt idx="22">
                  <c:v>58.177117000646412</c:v>
                </c:pt>
                <c:pt idx="23">
                  <c:v>52.424159105489871</c:v>
                </c:pt>
                <c:pt idx="24">
                  <c:v>53.563239475373756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9A1-BD9A-0C187ECBB47F}"/>
            </c:ext>
          </c:extLst>
        </c:ser>
        <c:ser>
          <c:idx val="0"/>
          <c:order val="1"/>
          <c:tx>
            <c:strRef>
              <c:f>Diagramunderlag!$A$21</c:f>
              <c:strCache>
                <c:ptCount val="1"/>
                <c:pt idx="0">
                  <c:v>Greenland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Diagramunderlag!$B$18:$Z$18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Diagramunderlag!$B$21:$Z$21</c:f>
              <c:numCache>
                <c:formatCode>#,##0</c:formatCode>
                <c:ptCount val="25"/>
                <c:pt idx="0">
                  <c:v>62.067504589747209</c:v>
                </c:pt>
                <c:pt idx="1">
                  <c:v>66.305342436826905</c:v>
                </c:pt>
                <c:pt idx="2">
                  <c:v>66.886349295379645</c:v>
                </c:pt>
                <c:pt idx="3">
                  <c:v>61.369824757383228</c:v>
                </c:pt>
                <c:pt idx="4">
                  <c:v>61.807095343680707</c:v>
                </c:pt>
                <c:pt idx="5">
                  <c:v>61.00247865601763</c:v>
                </c:pt>
                <c:pt idx="6">
                  <c:v>58.0289455547898</c:v>
                </c:pt>
                <c:pt idx="7">
                  <c:v>59.031141868512108</c:v>
                </c:pt>
                <c:pt idx="8">
                  <c:v>58.086084412870875</c:v>
                </c:pt>
                <c:pt idx="9">
                  <c:v>62.622446123705572</c:v>
                </c:pt>
                <c:pt idx="10">
                  <c:v>60.714036190875426</c:v>
                </c:pt>
                <c:pt idx="11">
                  <c:v>57.553452506133894</c:v>
                </c:pt>
                <c:pt idx="12">
                  <c:v>55.665722379603395</c:v>
                </c:pt>
                <c:pt idx="13">
                  <c:v>58.895353013000069</c:v>
                </c:pt>
                <c:pt idx="14">
                  <c:v>58.810637054354181</c:v>
                </c:pt>
                <c:pt idx="15">
                  <c:v>63.664827791859253</c:v>
                </c:pt>
                <c:pt idx="16">
                  <c:v>62.95987256314951</c:v>
                </c:pt>
                <c:pt idx="17">
                  <c:v>65.524658165616842</c:v>
                </c:pt>
                <c:pt idx="18">
                  <c:v>63.567215150574356</c:v>
                </c:pt>
                <c:pt idx="19">
                  <c:v>66.312582988362109</c:v>
                </c:pt>
                <c:pt idx="20">
                  <c:v>64.955270322831581</c:v>
                </c:pt>
                <c:pt idx="21">
                  <c:v>58.705546555581272</c:v>
                </c:pt>
                <c:pt idx="22">
                  <c:v>57.340507302075331</c:v>
                </c:pt>
                <c:pt idx="23">
                  <c:v>54.83648617599755</c:v>
                </c:pt>
                <c:pt idx="24">
                  <c:v>51.912568306010932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1-49A1-BD9A-0C187ECBB47F}"/>
            </c:ext>
          </c:extLst>
        </c:ser>
        <c:ser>
          <c:idx val="1"/>
          <c:order val="2"/>
          <c:tx>
            <c:strRef>
              <c:f>Diagramunderlag!$A$19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Diagramunderlag!$B$18:$Z$18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Diagramunderlag!$B$19:$Z$19</c:f>
              <c:numCache>
                <c:formatCode>0</c:formatCode>
                <c:ptCount val="25"/>
                <c:pt idx="0">
                  <c:v>43.640054127198916</c:v>
                </c:pt>
                <c:pt idx="1">
                  <c:v>48.088360237892942</c:v>
                </c:pt>
                <c:pt idx="2">
                  <c:v>45.834043278241609</c:v>
                </c:pt>
                <c:pt idx="3">
                  <c:v>44.717528588496329</c:v>
                </c:pt>
                <c:pt idx="4">
                  <c:v>48.182441700960219</c:v>
                </c:pt>
                <c:pt idx="5">
                  <c:v>46.000686577411606</c:v>
                </c:pt>
                <c:pt idx="6">
                  <c:v>50.556983718937445</c:v>
                </c:pt>
                <c:pt idx="7">
                  <c:v>49.098712446351932</c:v>
                </c:pt>
                <c:pt idx="8">
                  <c:v>50.110789159706833</c:v>
                </c:pt>
                <c:pt idx="9">
                  <c:v>45.147108555968885</c:v>
                </c:pt>
                <c:pt idx="10">
                  <c:v>48.131942107034668</c:v>
                </c:pt>
                <c:pt idx="11">
                  <c:v>47.730698375481495</c:v>
                </c:pt>
                <c:pt idx="12">
                  <c:v>48.626144879267279</c:v>
                </c:pt>
                <c:pt idx="13">
                  <c:v>47.634854771784234</c:v>
                </c:pt>
                <c:pt idx="14">
                  <c:v>46.95304695304695</c:v>
                </c:pt>
                <c:pt idx="15">
                  <c:v>46.125461254612546</c:v>
                </c:pt>
                <c:pt idx="16">
                  <c:v>49.535080304311073</c:v>
                </c:pt>
                <c:pt idx="17">
                  <c:v>47.48936170212766</c:v>
                </c:pt>
                <c:pt idx="18">
                  <c:v>47.879616963064294</c:v>
                </c:pt>
                <c:pt idx="19">
                  <c:v>45.594262295081968</c:v>
                </c:pt>
                <c:pt idx="20">
                  <c:v>44.501278772378512</c:v>
                </c:pt>
                <c:pt idx="21">
                  <c:v>49.97441582807437</c:v>
                </c:pt>
                <c:pt idx="22">
                  <c:v>41.973616583861578</c:v>
                </c:pt>
                <c:pt idx="23">
                  <c:v>44.311377245508979</c:v>
                </c:pt>
                <c:pt idx="24">
                  <c:v>37.214066234209625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9A1-BD9A-0C187ECB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 1 000 </a:t>
                </a:r>
                <a:r>
                  <a:rPr lang="en-US" baseline="0"/>
                  <a:t> females in age group 15-49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2505669338930102E-4"/>
              <c:y val="7.240203259476286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773828475429697"/>
          <c:y val="0.41100876541375725"/>
          <c:w val="0.20796491553696314"/>
          <c:h val="0.2079189665878122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Population projections 2025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/>
              <a:t>2045</a:t>
            </a:r>
          </a:p>
        </c:rich>
      </c:tx>
      <c:layout>
        <c:manualLayout>
          <c:xMode val="edge"/>
          <c:yMode val="edge"/>
          <c:x val="9.822952051470705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0414546839696728"/>
          <c:y val="0.18737257717447092"/>
          <c:w val="0.66876765404324456"/>
          <c:h val="0.71242709970809603"/>
        </c:manualLayout>
      </c:layout>
      <c:lineChart>
        <c:grouping val="standard"/>
        <c:varyColors val="0"/>
        <c:ser>
          <c:idx val="1"/>
          <c:order val="0"/>
          <c:tx>
            <c:strRef>
              <c:f>Diagramunderlag!$A$27</c:f>
              <c:strCache>
                <c:ptCount val="1"/>
                <c:pt idx="0">
                  <c:v>Faroe Islands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Diagramunderlag!$B$25:$F$25</c:f>
              <c:strCache>
                <c:ptCount val="5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</c:strCache>
            </c:strRef>
          </c:cat>
          <c:val>
            <c:numRef>
              <c:f>Diagramunderlag!$B$27:$F$27</c:f>
              <c:numCache>
                <c:formatCode>#,##0</c:formatCode>
                <c:ptCount val="5"/>
                <c:pt idx="0">
                  <c:v>55316</c:v>
                </c:pt>
                <c:pt idx="1">
                  <c:v>56341</c:v>
                </c:pt>
                <c:pt idx="2">
                  <c:v>57180</c:v>
                </c:pt>
                <c:pt idx="3">
                  <c:v>57837</c:v>
                </c:pt>
                <c:pt idx="4">
                  <c:v>58388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E0-4FEC-A529-D15D66C3C578}"/>
            </c:ext>
          </c:extLst>
        </c:ser>
        <c:ser>
          <c:idx val="2"/>
          <c:order val="1"/>
          <c:tx>
            <c:strRef>
              <c:f>Diagramunderlag!$A$28</c:f>
              <c:strCache>
                <c:ptCount val="1"/>
                <c:pt idx="0">
                  <c:v>Greenland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Diagramunderlag!$B$25:$F$25</c:f>
              <c:strCache>
                <c:ptCount val="5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</c:strCache>
            </c:strRef>
          </c:cat>
          <c:val>
            <c:numRef>
              <c:f>Diagramunderlag!$B$28:$F$28</c:f>
              <c:numCache>
                <c:formatCode>#,##0</c:formatCode>
                <c:ptCount val="5"/>
                <c:pt idx="0">
                  <c:v>56542</c:v>
                </c:pt>
                <c:pt idx="1">
                  <c:v>55203</c:v>
                </c:pt>
                <c:pt idx="2">
                  <c:v>53163</c:v>
                </c:pt>
                <c:pt idx="3">
                  <c:v>50917</c:v>
                </c:pt>
                <c:pt idx="4">
                  <c:v>48670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E0-4FEC-A529-D15D66C3C578}"/>
            </c:ext>
          </c:extLst>
        </c:ser>
        <c:ser>
          <c:idx val="0"/>
          <c:order val="2"/>
          <c:tx>
            <c:strRef>
              <c:f>Diagramunderlag!$A$26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Diagramunderlag!$B$25:$F$25</c:f>
              <c:strCache>
                <c:ptCount val="5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</c:strCache>
            </c:strRef>
          </c:cat>
          <c:val>
            <c:numRef>
              <c:f>Diagramunderlag!$B$26:$F$26</c:f>
              <c:numCache>
                <c:formatCode>#,##0</c:formatCode>
                <c:ptCount val="5"/>
                <c:pt idx="0">
                  <c:v>30654</c:v>
                </c:pt>
                <c:pt idx="1">
                  <c:v>31219</c:v>
                </c:pt>
                <c:pt idx="2">
                  <c:v>31437</c:v>
                </c:pt>
                <c:pt idx="3">
                  <c:v>31529</c:v>
                </c:pt>
                <c:pt idx="4">
                  <c:v>31596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FEC-A529-D15D66C3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595712"/>
        <c:scaling>
          <c:orientation val="minMax"/>
          <c:max val="7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3.4363876288896643E-3"/>
              <c:y val="9.662691586082278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1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199925009373827"/>
          <c:y val="0.23381527441074318"/>
          <c:w val="0.21800074990626173"/>
          <c:h val="0.4408316102329041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Divorced per 1 000 inhabitants 1.1.2000-2025</a:t>
            </a:r>
          </a:p>
        </c:rich>
      </c:tx>
      <c:layout>
        <c:manualLayout>
          <c:xMode val="edge"/>
          <c:yMode val="edge"/>
          <c:x val="8.2367752811386328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23131616707493E-2"/>
          <c:y val="0.22514267838613197"/>
          <c:w val="0.71536753735338854"/>
          <c:h val="0.69568226210095829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Diagramunderlag!$A$33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Diagramunderlag!$B$32:$AA$32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Diagramunderlag!$B$33:$AA$33</c:f>
              <c:numCache>
                <c:formatCode>#,##0</c:formatCode>
                <c:ptCount val="26"/>
                <c:pt idx="0">
                  <c:v>60.141601182603281</c:v>
                </c:pt>
                <c:pt idx="1">
                  <c:v>62.150837988826815</c:v>
                </c:pt>
                <c:pt idx="2">
                  <c:v>64.55705936634881</c:v>
                </c:pt>
                <c:pt idx="3">
                  <c:v>67.905701336786379</c:v>
                </c:pt>
                <c:pt idx="4">
                  <c:v>69.267848331878398</c:v>
                </c:pt>
                <c:pt idx="5">
                  <c:v>70.712401055408975</c:v>
                </c:pt>
                <c:pt idx="6">
                  <c:v>72.367929462751249</c:v>
                </c:pt>
                <c:pt idx="7">
                  <c:v>74.137354678156228</c:v>
                </c:pt>
                <c:pt idx="8">
                  <c:v>75.682245055794937</c:v>
                </c:pt>
                <c:pt idx="9">
                  <c:v>76.668123543123542</c:v>
                </c:pt>
                <c:pt idx="10">
                  <c:v>78.495709237758717</c:v>
                </c:pt>
                <c:pt idx="11">
                  <c:v>79.3016031706359</c:v>
                </c:pt>
                <c:pt idx="12">
                  <c:v>80.303297478398875</c:v>
                </c:pt>
                <c:pt idx="13">
                  <c:v>81.608308188899031</c:v>
                </c:pt>
                <c:pt idx="14">
                  <c:v>82.711225842461445</c:v>
                </c:pt>
                <c:pt idx="15">
                  <c:v>80.197814358832488</c:v>
                </c:pt>
                <c:pt idx="16">
                  <c:v>86.153952316875404</c:v>
                </c:pt>
                <c:pt idx="17">
                  <c:v>88.108441158348739</c:v>
                </c:pt>
                <c:pt idx="18">
                  <c:v>88.270202448370583</c:v>
                </c:pt>
                <c:pt idx="19">
                  <c:v>89.059720030883881</c:v>
                </c:pt>
                <c:pt idx="20">
                  <c:v>89.278543702315631</c:v>
                </c:pt>
                <c:pt idx="21">
                  <c:v>90.344850476285302</c:v>
                </c:pt>
                <c:pt idx="22">
                  <c:v>91.088847877669394</c:v>
                </c:pt>
                <c:pt idx="23">
                  <c:v>91.307355314733684</c:v>
                </c:pt>
                <c:pt idx="24">
                  <c:v>93.120722962574902</c:v>
                </c:pt>
                <c:pt idx="25">
                  <c:v>93.951849677040514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4-423A-9632-0D2BABE93318}"/>
            </c:ext>
          </c:extLst>
        </c:ser>
        <c:ser>
          <c:idx val="2"/>
          <c:order val="1"/>
          <c:tx>
            <c:strRef>
              <c:f>Diagramunderlag!$A$35</c:f>
              <c:strCache>
                <c:ptCount val="1"/>
                <c:pt idx="0">
                  <c:v>Greenland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Diagramunderlag!$B$32:$AA$32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Diagramunderlag!$B$35:$AA$35</c:f>
              <c:numCache>
                <c:formatCode>#,##0</c:formatCode>
                <c:ptCount val="26"/>
                <c:pt idx="0">
                  <c:v>46.717981612144534</c:v>
                </c:pt>
                <c:pt idx="1">
                  <c:v>47.488665659169705</c:v>
                </c:pt>
                <c:pt idx="2">
                  <c:v>50.307009006777207</c:v>
                </c:pt>
                <c:pt idx="3">
                  <c:v>51.326840285129506</c:v>
                </c:pt>
                <c:pt idx="4">
                  <c:v>53.549431598212088</c:v>
                </c:pt>
                <c:pt idx="5">
                  <c:v>54.801734276536358</c:v>
                </c:pt>
                <c:pt idx="6">
                  <c:v>55.781093478146254</c:v>
                </c:pt>
                <c:pt idx="7">
                  <c:v>56.895212540601612</c:v>
                </c:pt>
                <c:pt idx="8">
                  <c:v>58.481810775388759</c:v>
                </c:pt>
                <c:pt idx="9">
                  <c:v>59.792860447734633</c:v>
                </c:pt>
                <c:pt idx="10">
                  <c:v>60.901296676822788</c:v>
                </c:pt>
                <c:pt idx="11">
                  <c:v>61.644440519297</c:v>
                </c:pt>
                <c:pt idx="12">
                  <c:v>62.450439655324324</c:v>
                </c:pt>
                <c:pt idx="13">
                  <c:v>63.136420081603696</c:v>
                </c:pt>
                <c:pt idx="14">
                  <c:v>64.407803560641057</c:v>
                </c:pt>
                <c:pt idx="15">
                  <c:v>66.287980279727776</c:v>
                </c:pt>
                <c:pt idx="16">
                  <c:v>66.467312478736545</c:v>
                </c:pt>
                <c:pt idx="17">
                  <c:v>68.617973505191557</c:v>
                </c:pt>
                <c:pt idx="18">
                  <c:v>69.545609105714334</c:v>
                </c:pt>
                <c:pt idx="19">
                  <c:v>70.18859837119588</c:v>
                </c:pt>
                <c:pt idx="20">
                  <c:v>69.417449760168324</c:v>
                </c:pt>
                <c:pt idx="21">
                  <c:v>70.594282270785698</c:v>
                </c:pt>
                <c:pt idx="22">
                  <c:v>71.319967469325704</c:v>
                </c:pt>
                <c:pt idx="23">
                  <c:v>71.561059195534284</c:v>
                </c:pt>
                <c:pt idx="24">
                  <c:v>72.082400042328786</c:v>
                </c:pt>
                <c:pt idx="25">
                  <c:v>70.867673587775457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4-423A-9632-0D2BABE93318}"/>
            </c:ext>
          </c:extLst>
        </c:ser>
        <c:ser>
          <c:idx val="1"/>
          <c:order val="2"/>
          <c:tx>
            <c:strRef>
              <c:f>Diagramunderlag!$A$34</c:f>
              <c:strCache>
                <c:ptCount val="1"/>
                <c:pt idx="0">
                  <c:v>Faroe Islands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Diagramunderlag!$B$32:$AA$32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Diagramunderlag!$B$34:$AA$34</c:f>
              <c:numCache>
                <c:formatCode>#,##0</c:formatCode>
                <c:ptCount val="26"/>
                <c:pt idx="0">
                  <c:v>29.751665122844162</c:v>
                </c:pt>
                <c:pt idx="1">
                  <c:v>29.765647018015482</c:v>
                </c:pt>
                <c:pt idx="2">
                  <c:v>29.547730129311265</c:v>
                </c:pt>
                <c:pt idx="3">
                  <c:v>29.928432010409889</c:v>
                </c:pt>
                <c:pt idx="4">
                  <c:v>30.17903875711378</c:v>
                </c:pt>
                <c:pt idx="5">
                  <c:v>30.353852206141166</c:v>
                </c:pt>
                <c:pt idx="6">
                  <c:v>31.192202988300327</c:v>
                </c:pt>
                <c:pt idx="7">
                  <c:v>32.655090961833324</c:v>
                </c:pt>
                <c:pt idx="8">
                  <c:v>33.66180854587612</c:v>
                </c:pt>
                <c:pt idx="9">
                  <c:v>34.626779688914489</c:v>
                </c:pt>
                <c:pt idx="10">
                  <c:v>35.515406509095413</c:v>
                </c:pt>
                <c:pt idx="11">
                  <c:v>39.023785926660061</c:v>
                </c:pt>
                <c:pt idx="12">
                  <c:v>41.11835277512558</c:v>
                </c:pt>
                <c:pt idx="13">
                  <c:v>43.11888403081408</c:v>
                </c:pt>
                <c:pt idx="14">
                  <c:v>43.949878436506452</c:v>
                </c:pt>
                <c:pt idx="15">
                  <c:v>45.645373724069806</c:v>
                </c:pt>
                <c:pt idx="16">
                  <c:v>46.092429272664319</c:v>
                </c:pt>
                <c:pt idx="17">
                  <c:v>46.320102844287319</c:v>
                </c:pt>
                <c:pt idx="18">
                  <c:v>46.020294910416993</c:v>
                </c:pt>
                <c:pt idx="19">
                  <c:v>46.200370695541899</c:v>
                </c:pt>
                <c:pt idx="20">
                  <c:v>46.182502496351489</c:v>
                </c:pt>
                <c:pt idx="21">
                  <c:v>47.038558367563276</c:v>
                </c:pt>
                <c:pt idx="22">
                  <c:v>47.030674617268261</c:v>
                </c:pt>
                <c:pt idx="23">
                  <c:v>46.732951915421502</c:v>
                </c:pt>
                <c:pt idx="24">
                  <c:v>47.029384165302027</c:v>
                </c:pt>
                <c:pt idx="25">
                  <c:v>46.809992485474972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4-423A-9632-0D2BABE9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 1 000 inhabitants</a:t>
                </a:r>
              </a:p>
            </c:rich>
          </c:tx>
          <c:layout>
            <c:manualLayout>
              <c:xMode val="edge"/>
              <c:yMode val="edge"/>
              <c:x val="7.2505669338930102E-4"/>
              <c:y val="7.240203259476286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773828475429697"/>
          <c:y val="0.17878822559970703"/>
          <c:w val="0.20796491553696314"/>
          <c:h val="0.5030324879448208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180974</xdr:rowOff>
    </xdr:from>
    <xdr:to>
      <xdr:col>6</xdr:col>
      <xdr:colOff>289559</xdr:colOff>
      <xdr:row>109</xdr:row>
      <xdr:rowOff>19049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768635EC-37C9-457E-8871-DFC7A48D9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</xdr:colOff>
      <xdr:row>95</xdr:row>
      <xdr:rowOff>171450</xdr:rowOff>
    </xdr:from>
    <xdr:to>
      <xdr:col>8</xdr:col>
      <xdr:colOff>371475</xdr:colOff>
      <xdr:row>110</xdr:row>
      <xdr:rowOff>26670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6C041A3E-F984-431B-93FA-A3C4122E0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8</xdr:col>
      <xdr:colOff>55245</xdr:colOff>
      <xdr:row>30</xdr:row>
      <xdr:rowOff>91440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43A45004-7644-4FFE-B5EA-AFA5CDD13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15240</xdr:rowOff>
    </xdr:from>
    <xdr:to>
      <xdr:col>6</xdr:col>
      <xdr:colOff>238125</xdr:colOff>
      <xdr:row>27</xdr:row>
      <xdr:rowOff>137159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888A92-3C86-4301-86BA-785A1143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9</xdr:col>
      <xdr:colOff>228600</xdr:colOff>
      <xdr:row>71</xdr:row>
      <xdr:rowOff>66675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1D598DBB-EA50-4CF9-B4EB-427580F31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139064</xdr:colOff>
      <xdr:row>41</xdr:row>
      <xdr:rowOff>1</xdr:rowOff>
    </xdr:from>
    <xdr:to>
      <xdr:col>7</xdr:col>
      <xdr:colOff>314324</xdr:colOff>
      <xdr:row>57</xdr:row>
      <xdr:rowOff>95250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99C4BF7E-712F-49EC-BB9A-4DBA073D0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7</xdr:col>
      <xdr:colOff>182880</xdr:colOff>
      <xdr:row>62</xdr:row>
      <xdr:rowOff>87630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6BFB89E2-45B3-429F-A979-F05CEED04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dicstatistics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2D5A-F9F9-4A54-B815-26F63EDF3368}">
  <dimension ref="A1:H17"/>
  <sheetViews>
    <sheetView showGridLines="0" tabSelected="1" workbookViewId="0">
      <selection activeCell="O15" sqref="O15"/>
    </sheetView>
  </sheetViews>
  <sheetFormatPr defaultColWidth="9.109375" defaultRowHeight="17.25" customHeight="1" x14ac:dyDescent="0.25"/>
  <cols>
    <col min="1" max="2" width="9.109375" style="19"/>
    <col min="3" max="3" width="3.33203125" style="19" customWidth="1"/>
    <col min="4" max="4" width="6.88671875" style="19" customWidth="1"/>
    <col min="5" max="11" width="9.109375" style="19"/>
    <col min="12" max="12" width="5.88671875" style="19" customWidth="1"/>
    <col min="13" max="16384" width="9.109375" style="19"/>
  </cols>
  <sheetData>
    <row r="1" spans="1:8" ht="17.25" customHeight="1" x14ac:dyDescent="0.25">
      <c r="A1" s="19" t="s">
        <v>116</v>
      </c>
    </row>
    <row r="2" spans="1:8" ht="17.25" customHeight="1" x14ac:dyDescent="0.25">
      <c r="A2" s="19" t="s">
        <v>117</v>
      </c>
      <c r="H2" s="40" t="s">
        <v>43</v>
      </c>
    </row>
    <row r="3" spans="1:8" ht="17.25" customHeight="1" x14ac:dyDescent="0.25">
      <c r="A3" s="19" t="s">
        <v>41</v>
      </c>
    </row>
    <row r="5" spans="1:8" ht="17.25" customHeight="1" x14ac:dyDescent="0.25">
      <c r="A5" s="36" t="s">
        <v>42</v>
      </c>
    </row>
    <row r="6" spans="1:8" ht="17.25" customHeight="1" x14ac:dyDescent="0.25">
      <c r="A6" s="40" t="s">
        <v>73</v>
      </c>
    </row>
    <row r="7" spans="1:8" ht="17.25" customHeight="1" x14ac:dyDescent="0.25">
      <c r="A7" s="40" t="s">
        <v>75</v>
      </c>
    </row>
    <row r="8" spans="1:8" ht="17.25" customHeight="1" x14ac:dyDescent="0.25">
      <c r="A8" s="40" t="s">
        <v>115</v>
      </c>
    </row>
    <row r="9" spans="1:8" ht="17.25" customHeight="1" x14ac:dyDescent="0.25">
      <c r="A9" s="40" t="s">
        <v>120</v>
      </c>
    </row>
    <row r="10" spans="1:8" ht="17.25" customHeight="1" x14ac:dyDescent="0.25">
      <c r="A10" s="40" t="s">
        <v>118</v>
      </c>
    </row>
    <row r="11" spans="1:8" ht="17.25" customHeight="1" x14ac:dyDescent="0.25">
      <c r="A11" s="40" t="s">
        <v>109</v>
      </c>
    </row>
    <row r="12" spans="1:8" ht="17.25" customHeight="1" x14ac:dyDescent="0.25">
      <c r="A12" s="40" t="s">
        <v>87</v>
      </c>
    </row>
    <row r="13" spans="1:8" ht="17.25" customHeight="1" x14ac:dyDescent="0.25">
      <c r="A13" s="40" t="s">
        <v>119</v>
      </c>
    </row>
    <row r="14" spans="1:8" ht="17.25" customHeight="1" x14ac:dyDescent="0.25">
      <c r="A14" s="40" t="s">
        <v>96</v>
      </c>
    </row>
    <row r="15" spans="1:8" ht="17.25" customHeight="1" x14ac:dyDescent="0.25">
      <c r="A15" s="40" t="s">
        <v>94</v>
      </c>
    </row>
    <row r="16" spans="1:8" ht="17.25" customHeight="1" x14ac:dyDescent="0.25">
      <c r="A16" s="40" t="s">
        <v>111</v>
      </c>
    </row>
    <row r="17" spans="1:1" ht="17.25" customHeight="1" x14ac:dyDescent="0.25">
      <c r="A17" s="40" t="s">
        <v>112</v>
      </c>
    </row>
  </sheetData>
  <hyperlinks>
    <hyperlink ref="A13" location="'Pop. projections'!A1" display="Population projections by sex 2020–2040" xr:uid="{90D63DAD-DD8F-4ED9-9324-B5F850936D9C}"/>
    <hyperlink ref="A12" location="'Life expectancy'!A1" display="Life expectancy by sex 2000–2019" xr:uid="{6E48C14C-884A-49B5-988C-A50E2BBCB7BC}"/>
    <hyperlink ref="A15" location="'Child day-care'!A1" display="Children in day-care 2005–2024, per cent of age group" xr:uid="{A1F9251F-5262-4FAF-891A-64509CE43B16}"/>
    <hyperlink ref="A6" location="'Population development'!A1" display="Population development 2000–2021" xr:uid="{900E90C5-960D-436F-8972-B0732C9F6074}"/>
    <hyperlink ref="A7" location="'Age structure'!A1" display="Age structure of the population 1.1.2010–2021" xr:uid="{23BEB12C-3F1B-426F-8235-CFB0CBFDFBE6}"/>
    <hyperlink ref="A9" location="'Pop. in capitals'!A1" display="Populations in the capitals 1.1.2011–2021" xr:uid="{FB936F93-5A63-42B7-AAF7-91462C38FE18}"/>
    <hyperlink ref="A10" location="'Inh per km²'!A1" display="Inhabitants per square kilometre 1.1.1990–2020" xr:uid="{6D116E81-CEF3-4AB3-ABAE-9B19BF2C513E}"/>
    <hyperlink ref="H2" r:id="rId1" xr:uid="{19BE39C6-8104-4479-ABA1-B6D937193D2A}"/>
    <hyperlink ref="A8" location="'Dependency ratio'!A1" display="Dependency ratio 2000–2024" xr:uid="{1166F374-F3BB-41DC-9FEA-34310D7CB8FC}"/>
    <hyperlink ref="A11" location="'Births by age of mother'!A1" display="Live births by age of mother per 1 000 females in each age group 2000–2024" xr:uid="{BB67AF09-879E-4BE8-8143-6939EBB5A4DC}"/>
    <hyperlink ref="A14" location="'Marital status'!A1" display="Population by marital status per 1 000 inhabitants 1.1.2000–2025" xr:uid="{3B4DD047-C3F8-4734-9019-A4AADFCD36CD}"/>
    <hyperlink ref="A16" location="'Election turn-out'!A1" display="Voting percentage in parliamentary elections 1995-2025" xr:uid="{DA6945B2-1F1C-4306-BB37-102964507865}"/>
    <hyperlink ref="A17" location="'Gender distrib. in parliaments'!A1" display="Share of females in the national parliaments 2003–2024" xr:uid="{FE3B7656-6622-4A8B-9394-922F5736CCA7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20E3-1960-455F-BD41-1A018421AFD6}">
  <dimension ref="A1:AA46"/>
  <sheetViews>
    <sheetView showGridLines="0" workbookViewId="0">
      <selection activeCell="A2" sqref="A2"/>
    </sheetView>
  </sheetViews>
  <sheetFormatPr defaultRowHeight="14.4" x14ac:dyDescent="0.3"/>
  <cols>
    <col min="1" max="1" width="16.88671875" customWidth="1"/>
    <col min="2" max="27" width="7" customWidth="1"/>
  </cols>
  <sheetData>
    <row r="1" spans="1:27" ht="13.8" customHeight="1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7" ht="27" customHeight="1" thickBot="1" x14ac:dyDescent="0.35">
      <c r="A2" s="27" t="s">
        <v>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7" ht="13.8" customHeight="1" x14ac:dyDescent="0.3">
      <c r="A3" s="28"/>
      <c r="B3" s="29" t="s">
        <v>11</v>
      </c>
      <c r="C3" s="29" t="s">
        <v>12</v>
      </c>
      <c r="D3" s="29" t="s">
        <v>13</v>
      </c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9" t="s">
        <v>20</v>
      </c>
      <c r="L3" s="29" t="s">
        <v>21</v>
      </c>
      <c r="M3" s="29" t="s">
        <v>22</v>
      </c>
      <c r="N3" s="29" t="s">
        <v>23</v>
      </c>
      <c r="O3" s="29" t="s">
        <v>24</v>
      </c>
      <c r="P3" s="29" t="s">
        <v>25</v>
      </c>
      <c r="Q3" s="29" t="s">
        <v>26</v>
      </c>
      <c r="R3" s="29" t="s">
        <v>29</v>
      </c>
      <c r="S3" s="29" t="s">
        <v>30</v>
      </c>
      <c r="T3" s="29">
        <v>2018</v>
      </c>
      <c r="U3" s="29">
        <v>2019</v>
      </c>
      <c r="V3" s="29">
        <v>2020</v>
      </c>
      <c r="W3" s="29">
        <v>2021</v>
      </c>
      <c r="X3" s="29">
        <v>2022</v>
      </c>
      <c r="Y3" s="29">
        <v>2023</v>
      </c>
      <c r="Z3" s="29">
        <v>2024</v>
      </c>
      <c r="AA3" s="29">
        <v>2025</v>
      </c>
    </row>
    <row r="4" spans="1:27" ht="17.399999999999999" customHeight="1" x14ac:dyDescent="0.3">
      <c r="A4" s="36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19"/>
    </row>
    <row r="5" spans="1:27" ht="13.8" customHeight="1" x14ac:dyDescent="0.3">
      <c r="A5" s="19" t="s">
        <v>97</v>
      </c>
      <c r="B5" s="31">
        <v>499.72769003345525</v>
      </c>
      <c r="C5" s="31">
        <v>499.37926753569212</v>
      </c>
      <c r="D5" s="31">
        <v>500.73054444786226</v>
      </c>
      <c r="E5" s="31">
        <v>503.33244468141822</v>
      </c>
      <c r="F5" s="31">
        <v>504.34584582684937</v>
      </c>
      <c r="G5" s="31">
        <v>502.9400678477196</v>
      </c>
      <c r="H5" s="31">
        <v>503.51191810505867</v>
      </c>
      <c r="I5" s="31">
        <v>504.43858411024036</v>
      </c>
      <c r="J5" s="31">
        <v>505.35852392000879</v>
      </c>
      <c r="K5" s="31">
        <v>506.30099067599065</v>
      </c>
      <c r="L5" s="31">
        <v>507.17530828585853</v>
      </c>
      <c r="M5" s="31">
        <v>506.48052272646129</v>
      </c>
      <c r="N5" s="31">
        <v>509.85716804796334</v>
      </c>
      <c r="O5" s="31">
        <v>510.17472458073121</v>
      </c>
      <c r="P5" s="31">
        <v>510.50024419172536</v>
      </c>
      <c r="Q5" s="31">
        <v>514.97440863189922</v>
      </c>
      <c r="R5" s="31">
        <v>513.4389124659283</v>
      </c>
      <c r="S5" s="31">
        <v>514.44512904771693</v>
      </c>
      <c r="T5" s="31">
        <v>515.48034860456437</v>
      </c>
      <c r="U5" s="31">
        <v>517.90929537748832</v>
      </c>
      <c r="V5" s="31">
        <v>518.63873644759735</v>
      </c>
      <c r="W5" s="31">
        <v>521.15901623021011</v>
      </c>
      <c r="X5" s="31">
        <v>523.13472185605053</v>
      </c>
      <c r="Y5" s="31">
        <v>523.96323989591224</v>
      </c>
      <c r="Z5" s="32">
        <v>526.63632494024421</v>
      </c>
      <c r="AA5" s="32">
        <v>528.3160435832192</v>
      </c>
    </row>
    <row r="6" spans="1:27" ht="13.8" customHeight="1" x14ac:dyDescent="0.3">
      <c r="A6" s="19" t="s">
        <v>98</v>
      </c>
      <c r="B6" s="31">
        <v>373.02575274255042</v>
      </c>
      <c r="C6" s="31">
        <v>372.67225325884544</v>
      </c>
      <c r="D6" s="31">
        <v>369.6554906182713</v>
      </c>
      <c r="E6" s="31">
        <v>365.27402216551775</v>
      </c>
      <c r="F6" s="31">
        <v>363.72262496678934</v>
      </c>
      <c r="G6" s="31">
        <v>364.4553335846212</v>
      </c>
      <c r="H6" s="31">
        <v>363.55824553538071</v>
      </c>
      <c r="I6" s="31">
        <v>362.44103554581585</v>
      </c>
      <c r="J6" s="31">
        <v>360.25485213420251</v>
      </c>
      <c r="K6" s="31">
        <v>360.54050116550115</v>
      </c>
      <c r="L6" s="31">
        <v>359.0538688973823</v>
      </c>
      <c r="M6" s="31">
        <v>358.76745099439427</v>
      </c>
      <c r="N6" s="31">
        <v>354.89331687533064</v>
      </c>
      <c r="O6" s="31">
        <v>353.65939232334574</v>
      </c>
      <c r="P6" s="31">
        <v>352.71750505825719</v>
      </c>
      <c r="Q6" s="31">
        <v>351.91589431456634</v>
      </c>
      <c r="R6" s="31">
        <v>348.44564054790737</v>
      </c>
      <c r="S6" s="31">
        <v>345.55350174573834</v>
      </c>
      <c r="T6" s="31">
        <v>345.34911322866151</v>
      </c>
      <c r="U6" s="31">
        <v>343.07966027728355</v>
      </c>
      <c r="V6" s="31">
        <v>342.55789050997186</v>
      </c>
      <c r="W6" s="31">
        <v>339.57316870788941</v>
      </c>
      <c r="X6" s="31">
        <v>337.46374901133669</v>
      </c>
      <c r="Y6" s="31">
        <v>336.21002009288844</v>
      </c>
      <c r="Z6" s="32">
        <v>332.04544710389308</v>
      </c>
      <c r="AA6" s="32">
        <v>330.23422718079206</v>
      </c>
    </row>
    <row r="7" spans="1:27" ht="13.8" customHeight="1" x14ac:dyDescent="0.3">
      <c r="A7" s="19" t="s">
        <v>99</v>
      </c>
      <c r="B7" s="31">
        <v>60.141601182603281</v>
      </c>
      <c r="C7" s="31">
        <v>62.150837988826815</v>
      </c>
      <c r="D7" s="31">
        <v>64.55705936634881</v>
      </c>
      <c r="E7" s="31">
        <v>67.905701336786379</v>
      </c>
      <c r="F7" s="31">
        <v>69.267848331878398</v>
      </c>
      <c r="G7" s="31">
        <v>70.712401055408975</v>
      </c>
      <c r="H7" s="31">
        <v>72.367929462751249</v>
      </c>
      <c r="I7" s="31">
        <v>74.137354678156228</v>
      </c>
      <c r="J7" s="31">
        <v>75.682245055794937</v>
      </c>
      <c r="K7" s="31">
        <v>76.668123543123542</v>
      </c>
      <c r="L7" s="31">
        <v>78.495709237758717</v>
      </c>
      <c r="M7" s="31">
        <v>79.3016031706359</v>
      </c>
      <c r="N7" s="31">
        <v>80.303297478398875</v>
      </c>
      <c r="O7" s="31">
        <v>81.608308188899031</v>
      </c>
      <c r="P7" s="31">
        <v>82.711225842461445</v>
      </c>
      <c r="Q7" s="31">
        <v>80.197814358832488</v>
      </c>
      <c r="R7" s="31">
        <v>86.153952316875404</v>
      </c>
      <c r="S7" s="31">
        <v>88.108441158348739</v>
      </c>
      <c r="T7" s="31">
        <v>88.270202448370583</v>
      </c>
      <c r="U7" s="31">
        <v>89.059720030883881</v>
      </c>
      <c r="V7" s="31">
        <v>89.278543702315631</v>
      </c>
      <c r="W7" s="31">
        <v>90.344850476285302</v>
      </c>
      <c r="X7" s="31">
        <v>91.088847877669394</v>
      </c>
      <c r="Y7" s="31">
        <v>91.307355314733684</v>
      </c>
      <c r="Z7" s="32">
        <v>93.120722962574902</v>
      </c>
      <c r="AA7" s="32">
        <v>93.951849677040514</v>
      </c>
    </row>
    <row r="8" spans="1:27" ht="13.8" customHeight="1" x14ac:dyDescent="0.3">
      <c r="A8" s="19" t="s">
        <v>100</v>
      </c>
      <c r="B8" s="31">
        <v>67.104956041391119</v>
      </c>
      <c r="C8" s="31">
        <v>65.797641216635625</v>
      </c>
      <c r="D8" s="31">
        <v>65.056905567517688</v>
      </c>
      <c r="E8" s="31">
        <v>63.48783181627757</v>
      </c>
      <c r="F8" s="31">
        <v>62.663680874482857</v>
      </c>
      <c r="G8" s="31">
        <v>61.892197512250277</v>
      </c>
      <c r="H8" s="31">
        <v>60.561906896809383</v>
      </c>
      <c r="I8" s="31">
        <v>58.983025665787615</v>
      </c>
      <c r="J8" s="31">
        <v>58.704378889993741</v>
      </c>
      <c r="K8" s="31">
        <v>56.490384615384613</v>
      </c>
      <c r="L8" s="31">
        <v>55.275113579000511</v>
      </c>
      <c r="M8" s="31">
        <v>55.450423108508588</v>
      </c>
      <c r="N8" s="31">
        <v>54.946217598307179</v>
      </c>
      <c r="O8" s="31">
        <v>54.557574907024069</v>
      </c>
      <c r="P8" s="31">
        <v>54.071024907555994</v>
      </c>
      <c r="Q8" s="31">
        <v>52.911882694701895</v>
      </c>
      <c r="R8" s="31">
        <v>51.961494669288889</v>
      </c>
      <c r="S8" s="31">
        <v>51.892928048196069</v>
      </c>
      <c r="T8" s="31">
        <v>50.900335718403475</v>
      </c>
      <c r="U8" s="31">
        <v>49.95132431434422</v>
      </c>
      <c r="V8" s="31">
        <v>49.524829340115112</v>
      </c>
      <c r="W8" s="31">
        <v>48.92296458561519</v>
      </c>
      <c r="X8" s="31">
        <v>48.312681254943321</v>
      </c>
      <c r="Y8" s="31">
        <v>48.519384696465629</v>
      </c>
      <c r="Z8" s="32">
        <v>48.197504993287708</v>
      </c>
      <c r="AA8" s="32">
        <v>47.497879558948263</v>
      </c>
    </row>
    <row r="9" spans="1:27" ht="17.399999999999999" customHeight="1" x14ac:dyDescent="0.3">
      <c r="A9" s="36" t="s">
        <v>67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2"/>
      <c r="AA9" s="32"/>
    </row>
    <row r="10" spans="1:27" ht="13.8" customHeight="1" x14ac:dyDescent="0.3">
      <c r="A10" s="19" t="s">
        <v>97</v>
      </c>
      <c r="B10" s="31">
        <v>469.92730264061163</v>
      </c>
      <c r="C10" s="31">
        <v>470.54909995242338</v>
      </c>
      <c r="D10" s="31">
        <v>471.54873596243704</v>
      </c>
      <c r="E10" s="31">
        <v>471.77695462896355</v>
      </c>
      <c r="F10" s="31">
        <v>472.48096262413475</v>
      </c>
      <c r="G10" s="31">
        <v>472.37211242156422</v>
      </c>
      <c r="H10" s="31">
        <v>472.2774650942427</v>
      </c>
      <c r="I10" s="31">
        <v>472.75066776199532</v>
      </c>
      <c r="J10" s="31">
        <v>473.08434475040394</v>
      </c>
      <c r="K10" s="31">
        <v>473.10785657773835</v>
      </c>
      <c r="L10" s="31">
        <v>473.44231734825121</v>
      </c>
      <c r="M10" s="31">
        <v>473.78869475725526</v>
      </c>
      <c r="N10" s="31">
        <v>474.68880912571069</v>
      </c>
      <c r="O10" s="31">
        <v>475.47153191807729</v>
      </c>
      <c r="P10" s="31">
        <v>477.10405098261504</v>
      </c>
      <c r="Q10" s="31">
        <v>478.79226273554383</v>
      </c>
      <c r="R10" s="31">
        <v>480.40350568985741</v>
      </c>
      <c r="S10" s="31">
        <v>482.18894964236893</v>
      </c>
      <c r="T10" s="31">
        <v>483.58772602858988</v>
      </c>
      <c r="U10" s="31">
        <v>484.94658946606501</v>
      </c>
      <c r="V10" s="31">
        <v>486.68359970839549</v>
      </c>
      <c r="W10" s="31">
        <v>488.90300016643198</v>
      </c>
      <c r="X10" s="31">
        <v>492.15454051112778</v>
      </c>
      <c r="Y10" s="31">
        <v>494.8826107976858</v>
      </c>
      <c r="Z10" s="32">
        <v>499.35356953637779</v>
      </c>
      <c r="AA10" s="32">
        <v>502.37820599147864</v>
      </c>
    </row>
    <row r="11" spans="1:27" ht="13.8" customHeight="1" x14ac:dyDescent="0.3">
      <c r="A11" s="19" t="s">
        <v>98</v>
      </c>
      <c r="B11" s="31">
        <v>385.20395830682486</v>
      </c>
      <c r="C11" s="31">
        <v>383.38890373983207</v>
      </c>
      <c r="D11" s="31">
        <v>381.21111451402055</v>
      </c>
      <c r="E11" s="31">
        <v>380.18686993341714</v>
      </c>
      <c r="F11" s="31">
        <v>378.55219386742459</v>
      </c>
      <c r="G11" s="31">
        <v>378.18466943601504</v>
      </c>
      <c r="H11" s="31">
        <v>377.72101271410583</v>
      </c>
      <c r="I11" s="31">
        <v>376.71592803046457</v>
      </c>
      <c r="J11" s="31">
        <v>376.13508502242439</v>
      </c>
      <c r="K11" s="31">
        <v>375.97407888457195</v>
      </c>
      <c r="L11" s="31">
        <v>375.35819885051217</v>
      </c>
      <c r="M11" s="31">
        <v>374.57183593921502</v>
      </c>
      <c r="N11" s="31">
        <v>373.35054904710319</v>
      </c>
      <c r="O11" s="31">
        <v>372.56245722518065</v>
      </c>
      <c r="P11" s="31">
        <v>370.22492006449875</v>
      </c>
      <c r="Q11" s="31">
        <v>367.80644155538454</v>
      </c>
      <c r="R11" s="31">
        <v>365.54062574945675</v>
      </c>
      <c r="S11" s="31">
        <v>363.18047163364071</v>
      </c>
      <c r="T11" s="31">
        <v>361.12571261697076</v>
      </c>
      <c r="U11" s="31">
        <v>358.94510231121552</v>
      </c>
      <c r="V11" s="31">
        <v>356.2124861455286</v>
      </c>
      <c r="W11" s="31">
        <v>353.09127030953272</v>
      </c>
      <c r="X11" s="31">
        <v>349.31791895845907</v>
      </c>
      <c r="Y11" s="31">
        <v>346.82196345415235</v>
      </c>
      <c r="Z11" s="32">
        <v>342.82763763704639</v>
      </c>
      <c r="AA11" s="32">
        <v>339.9777961951898</v>
      </c>
    </row>
    <row r="12" spans="1:27" ht="13.8" customHeight="1" x14ac:dyDescent="0.3">
      <c r="A12" s="19" t="s">
        <v>99</v>
      </c>
      <c r="B12" s="31">
        <v>83.252534854858609</v>
      </c>
      <c r="C12" s="31">
        <v>85.106970217800608</v>
      </c>
      <c r="D12" s="31">
        <v>86.923311916819969</v>
      </c>
      <c r="E12" s="31">
        <v>88.455417912354179</v>
      </c>
      <c r="F12" s="31">
        <v>90.017648415665789</v>
      </c>
      <c r="G12" s="31">
        <v>91.08314518683936</v>
      </c>
      <c r="H12" s="31">
        <v>92.189824909905283</v>
      </c>
      <c r="I12" s="31">
        <v>93.2996396596143</v>
      </c>
      <c r="J12" s="31">
        <v>94.172343506743914</v>
      </c>
      <c r="K12" s="31">
        <v>95.008105042248729</v>
      </c>
      <c r="L12" s="31">
        <v>95.892553518902517</v>
      </c>
      <c r="M12" s="31">
        <v>96.870002582192981</v>
      </c>
      <c r="N12" s="31">
        <v>97.764283824517477</v>
      </c>
      <c r="O12" s="31">
        <v>98.423822768789876</v>
      </c>
      <c r="P12" s="31">
        <v>99.709608953509914</v>
      </c>
      <c r="Q12" s="31">
        <v>101.00218339533966</v>
      </c>
      <c r="R12" s="31">
        <v>102.2014802157998</v>
      </c>
      <c r="S12" s="31">
        <v>103.24429155831496</v>
      </c>
      <c r="T12" s="31">
        <v>104.2277254481574</v>
      </c>
      <c r="U12" s="31">
        <v>105.41419691010324</v>
      </c>
      <c r="V12" s="31">
        <v>106.68992697580508</v>
      </c>
      <c r="W12" s="31">
        <v>107.85116103909199</v>
      </c>
      <c r="X12" s="31">
        <v>108.70237972719642</v>
      </c>
      <c r="Y12" s="31">
        <v>108.86525268827833</v>
      </c>
      <c r="Z12" s="32">
        <v>108.89975482931291</v>
      </c>
      <c r="AA12" s="32">
        <v>109.17604082774734</v>
      </c>
    </row>
    <row r="13" spans="1:27" ht="13.8" customHeight="1" x14ac:dyDescent="0.3">
      <c r="A13" s="19" t="s">
        <v>100</v>
      </c>
      <c r="B13" s="31">
        <v>61.616204197704953</v>
      </c>
      <c r="C13" s="31">
        <v>60.955026089943956</v>
      </c>
      <c r="D13" s="31">
        <v>60.316837606722444</v>
      </c>
      <c r="E13" s="31">
        <v>59.580757525265085</v>
      </c>
      <c r="F13" s="31">
        <v>58.949195092774879</v>
      </c>
      <c r="G13" s="31">
        <v>58.360072955581387</v>
      </c>
      <c r="H13" s="31">
        <v>57.811697281746262</v>
      </c>
      <c r="I13" s="31">
        <v>57.233764547925844</v>
      </c>
      <c r="J13" s="31">
        <v>56.608226720427801</v>
      </c>
      <c r="K13" s="31">
        <v>55.909959495440937</v>
      </c>
      <c r="L13" s="31">
        <v>55.306930282334044</v>
      </c>
      <c r="M13" s="31">
        <v>54.769466721336727</v>
      </c>
      <c r="N13" s="31">
        <v>54.196358002668639</v>
      </c>
      <c r="O13" s="31">
        <v>53.542188087952212</v>
      </c>
      <c r="P13" s="31">
        <v>52.96141999937629</v>
      </c>
      <c r="Q13" s="31">
        <v>52.399112313731997</v>
      </c>
      <c r="R13" s="31">
        <v>51.854388344886054</v>
      </c>
      <c r="S13" s="31">
        <v>51.386287165675412</v>
      </c>
      <c r="T13" s="31">
        <v>51.058835906281914</v>
      </c>
      <c r="U13" s="31">
        <v>50.694111312616222</v>
      </c>
      <c r="V13" s="31">
        <v>50.413987170270822</v>
      </c>
      <c r="W13" s="31">
        <v>50.154568484943333</v>
      </c>
      <c r="X13" s="31">
        <v>49.825160803216733</v>
      </c>
      <c r="Y13" s="31">
        <v>49.430173059883501</v>
      </c>
      <c r="Z13" s="32">
        <v>48.919037997262954</v>
      </c>
      <c r="AA13" s="32">
        <v>48.467956985584202</v>
      </c>
    </row>
    <row r="14" spans="1:27" ht="17.399999999999999" customHeight="1" x14ac:dyDescent="0.3">
      <c r="A14" s="36" t="s">
        <v>54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/>
      <c r="AA14" s="32"/>
    </row>
    <row r="15" spans="1:27" ht="13.8" customHeight="1" x14ac:dyDescent="0.3">
      <c r="A15" s="19" t="s">
        <v>97</v>
      </c>
      <c r="B15" s="31">
        <v>522.95884610295093</v>
      </c>
      <c r="C15" s="31">
        <v>525.18047997918791</v>
      </c>
      <c r="D15" s="31">
        <v>525.74508425470265</v>
      </c>
      <c r="E15" s="31">
        <v>528.51176359476995</v>
      </c>
      <c r="F15" s="31">
        <v>530.57367174843182</v>
      </c>
      <c r="G15" s="31">
        <v>530.23997349731872</v>
      </c>
      <c r="H15" s="31">
        <v>527.83607988196422</v>
      </c>
      <c r="I15" s="31">
        <v>526.66694293647174</v>
      </c>
      <c r="J15" s="31">
        <v>527.36833388539253</v>
      </c>
      <c r="K15" s="31">
        <v>527.83721504402922</v>
      </c>
      <c r="L15" s="31">
        <v>526.31687497421944</v>
      </c>
      <c r="M15" s="31">
        <v>524.71506442021814</v>
      </c>
      <c r="N15" s="31">
        <v>522.41687077089125</v>
      </c>
      <c r="O15" s="31">
        <v>522.04871955028113</v>
      </c>
      <c r="P15" s="31">
        <v>520.85281466242748</v>
      </c>
      <c r="Q15" s="31">
        <v>522.45225551531121</v>
      </c>
      <c r="R15" s="31">
        <v>523.35173228506835</v>
      </c>
      <c r="S15" s="31">
        <v>525.5503776313675</v>
      </c>
      <c r="T15" s="31">
        <v>529.23339146979538</v>
      </c>
      <c r="U15" s="31">
        <v>531.88957174909763</v>
      </c>
      <c r="V15" s="31">
        <v>535.14094784545659</v>
      </c>
      <c r="W15" s="31">
        <v>537.81067216869531</v>
      </c>
      <c r="X15" s="31">
        <v>540.38544217432752</v>
      </c>
      <c r="Y15" s="31">
        <v>541.33570330870782</v>
      </c>
      <c r="Z15" s="32">
        <v>541.88669524738259</v>
      </c>
      <c r="AA15" s="32">
        <v>542.12716042594525</v>
      </c>
    </row>
    <row r="16" spans="1:27" ht="13.8" customHeight="1" x14ac:dyDescent="0.3">
      <c r="A16" s="19" t="s">
        <v>98</v>
      </c>
      <c r="B16" s="31">
        <v>391.99858850513874</v>
      </c>
      <c r="C16" s="31">
        <v>391.2459080365079</v>
      </c>
      <c r="D16" s="31">
        <v>391.89621013612833</v>
      </c>
      <c r="E16" s="31">
        <v>390.05603710621864</v>
      </c>
      <c r="F16" s="31">
        <v>388.73426660574091</v>
      </c>
      <c r="G16" s="31">
        <v>389.50659461250183</v>
      </c>
      <c r="H16" s="31">
        <v>390.91041333305628</v>
      </c>
      <c r="I16" s="31">
        <v>390.82507977290618</v>
      </c>
      <c r="J16" s="31">
        <v>389.76068234514736</v>
      </c>
      <c r="K16" s="31">
        <v>388.73343757715412</v>
      </c>
      <c r="L16" s="31">
        <v>388.71014313410058</v>
      </c>
      <c r="M16" s="31">
        <v>386.27353815659063</v>
      </c>
      <c r="N16" s="31">
        <v>385.92303541035329</v>
      </c>
      <c r="O16" s="31">
        <v>384.36393920466378</v>
      </c>
      <c r="P16" s="31">
        <v>384.93028281694825</v>
      </c>
      <c r="Q16" s="31">
        <v>382.16167270332562</v>
      </c>
      <c r="R16" s="31">
        <v>381.89706092021913</v>
      </c>
      <c r="S16" s="31">
        <v>380.14221436606141</v>
      </c>
      <c r="T16" s="31">
        <v>377.8737910258443</v>
      </c>
      <c r="U16" s="31">
        <v>375.28046044288362</v>
      </c>
      <c r="V16" s="31">
        <v>372.59006068054384</v>
      </c>
      <c r="W16" s="31">
        <v>369.75903386397624</v>
      </c>
      <c r="X16" s="31">
        <v>368.20756304091816</v>
      </c>
      <c r="Y16" s="31">
        <v>368.27195467422098</v>
      </c>
      <c r="Z16" s="32">
        <v>367.55046091004436</v>
      </c>
      <c r="AA16" s="32">
        <v>367.73519546929123</v>
      </c>
    </row>
    <row r="17" spans="1:27" ht="13.8" customHeight="1" x14ac:dyDescent="0.3">
      <c r="A17" s="19" t="s">
        <v>99</v>
      </c>
      <c r="B17" s="31">
        <v>29.751665122844162</v>
      </c>
      <c r="C17" s="31">
        <v>29.765647018015482</v>
      </c>
      <c r="D17" s="31">
        <v>29.547730129311265</v>
      </c>
      <c r="E17" s="31">
        <v>29.928432010409889</v>
      </c>
      <c r="F17" s="31">
        <v>30.17903875711378</v>
      </c>
      <c r="G17" s="31">
        <v>30.353852206141166</v>
      </c>
      <c r="H17" s="31">
        <v>31.192202988300327</v>
      </c>
      <c r="I17" s="31">
        <v>32.655090961833324</v>
      </c>
      <c r="J17" s="31">
        <v>33.66180854587612</v>
      </c>
      <c r="K17" s="31">
        <v>34.626779688914489</v>
      </c>
      <c r="L17" s="31">
        <v>35.515406509095413</v>
      </c>
      <c r="M17" s="31">
        <v>39.023785926660061</v>
      </c>
      <c r="N17" s="31">
        <v>41.11835277512558</v>
      </c>
      <c r="O17" s="31">
        <v>43.11888403081408</v>
      </c>
      <c r="P17" s="31">
        <v>43.949878436506452</v>
      </c>
      <c r="Q17" s="31">
        <v>45.645373724069806</v>
      </c>
      <c r="R17" s="31">
        <v>46.092429272664319</v>
      </c>
      <c r="S17" s="31">
        <v>46.320102844287319</v>
      </c>
      <c r="T17" s="31">
        <v>46.020294910416993</v>
      </c>
      <c r="U17" s="31">
        <v>46.200370695541899</v>
      </c>
      <c r="V17" s="31">
        <v>46.182502496351489</v>
      </c>
      <c r="W17" s="31">
        <v>47.038558367563276</v>
      </c>
      <c r="X17" s="31">
        <v>47.030674617268261</v>
      </c>
      <c r="Y17" s="31">
        <v>46.732951915421502</v>
      </c>
      <c r="Z17" s="32">
        <v>47.029384165302027</v>
      </c>
      <c r="AA17" s="32">
        <v>46.809992485474972</v>
      </c>
    </row>
    <row r="18" spans="1:27" ht="13.8" customHeight="1" x14ac:dyDescent="0.3">
      <c r="A18" s="19" t="s">
        <v>100</v>
      </c>
      <c r="B18" s="31">
        <v>55.158572625821535</v>
      </c>
      <c r="C18" s="31">
        <v>53.742927135950744</v>
      </c>
      <c r="D18" s="31">
        <v>52.725762126925289</v>
      </c>
      <c r="E18" s="31">
        <v>51.440804247906478</v>
      </c>
      <c r="F18" s="31">
        <v>50.492252731275698</v>
      </c>
      <c r="G18" s="31">
        <v>49.878874464252441</v>
      </c>
      <c r="H18" s="31">
        <v>49.998960952598658</v>
      </c>
      <c r="I18" s="31">
        <v>49.749285151879327</v>
      </c>
      <c r="J18" s="31">
        <v>49.126366346472345</v>
      </c>
      <c r="K18" s="31">
        <v>48.781993251584225</v>
      </c>
      <c r="L18" s="31">
        <v>49.416326362248896</v>
      </c>
      <c r="M18" s="31">
        <v>49.925668979187314</v>
      </c>
      <c r="N18" s="31">
        <v>50.500228319980074</v>
      </c>
      <c r="O18" s="31">
        <v>50.343535290443469</v>
      </c>
      <c r="P18" s="31">
        <v>50.204683831016354</v>
      </c>
      <c r="Q18" s="31">
        <v>49.678959499506092</v>
      </c>
      <c r="R18" s="31">
        <v>48.65877752204819</v>
      </c>
      <c r="S18" s="31">
        <v>47.947131608548929</v>
      </c>
      <c r="T18" s="31">
        <v>46.85270334548914</v>
      </c>
      <c r="U18" s="31">
        <v>46.610086820797974</v>
      </c>
      <c r="V18" s="31">
        <v>46.067286273907371</v>
      </c>
      <c r="W18" s="31">
        <v>45.353877605103257</v>
      </c>
      <c r="X18" s="31">
        <v>44.357627530515735</v>
      </c>
      <c r="Y18" s="31">
        <v>43.622359236423563</v>
      </c>
      <c r="Z18" s="32">
        <v>43.496660472133804</v>
      </c>
      <c r="AA18" s="32">
        <v>43.290995399644437</v>
      </c>
    </row>
    <row r="19" spans="1:27" ht="17.399999999999999" customHeight="1" x14ac:dyDescent="0.3">
      <c r="A19" s="36" t="s">
        <v>55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32"/>
    </row>
    <row r="20" spans="1:27" ht="13.8" customHeight="1" x14ac:dyDescent="0.3">
      <c r="A20" s="19" t="s">
        <v>97</v>
      </c>
      <c r="B20" s="31">
        <v>643.6105765804291</v>
      </c>
      <c r="C20" s="31">
        <v>641.72815361365451</v>
      </c>
      <c r="D20" s="31">
        <v>641.28607577017681</v>
      </c>
      <c r="E20" s="31">
        <v>639.84755452043191</v>
      </c>
      <c r="F20" s="31">
        <v>639.46081019251756</v>
      </c>
      <c r="G20" s="31">
        <v>638.29451104986924</v>
      </c>
      <c r="H20" s="31">
        <v>636.24540869229008</v>
      </c>
      <c r="I20" s="31">
        <v>635.75060019771229</v>
      </c>
      <c r="J20" s="31">
        <v>634.72778151677232</v>
      </c>
      <c r="K20" s="31">
        <v>633.46620635655052</v>
      </c>
      <c r="L20" s="31">
        <v>635.53107064408698</v>
      </c>
      <c r="M20" s="31">
        <v>635.94453766669608</v>
      </c>
      <c r="N20" s="31">
        <v>636.31077199598235</v>
      </c>
      <c r="O20" s="31">
        <v>634.34450949086397</v>
      </c>
      <c r="P20" s="31">
        <v>634.60786752425292</v>
      </c>
      <c r="Q20" s="31">
        <v>634.74626225818554</v>
      </c>
      <c r="R20" s="31">
        <v>636.97244256629722</v>
      </c>
      <c r="S20" s="31">
        <v>636.8600071607591</v>
      </c>
      <c r="T20" s="31">
        <v>638.63485870751833</v>
      </c>
      <c r="U20" s="31">
        <v>639.16273753393341</v>
      </c>
      <c r="V20" s="31">
        <v>640.28815463347655</v>
      </c>
      <c r="W20" s="31">
        <v>640.57709009056907</v>
      </c>
      <c r="X20" s="31">
        <v>641.87970722393129</v>
      </c>
      <c r="Y20" s="31">
        <v>641.09947181543566</v>
      </c>
      <c r="Z20" s="32">
        <v>641.08714439408095</v>
      </c>
      <c r="AA20" s="32">
        <v>640.88642071380559</v>
      </c>
    </row>
    <row r="21" spans="1:27" ht="13.8" customHeight="1" x14ac:dyDescent="0.3">
      <c r="A21" s="19" t="s">
        <v>98</v>
      </c>
      <c r="B21" s="31">
        <v>274.67749982182312</v>
      </c>
      <c r="C21" s="31">
        <v>275.91785936527691</v>
      </c>
      <c r="D21" s="31">
        <v>273.54767929502947</v>
      </c>
      <c r="E21" s="31">
        <v>274.01369186251679</v>
      </c>
      <c r="F21" s="31">
        <v>271.75940590574737</v>
      </c>
      <c r="G21" s="31">
        <v>272.48152503993401</v>
      </c>
      <c r="H21" s="31">
        <v>273.580429166447</v>
      </c>
      <c r="I21" s="31">
        <v>272.31323259426631</v>
      </c>
      <c r="J21" s="31">
        <v>271.63401934044134</v>
      </c>
      <c r="K21" s="31">
        <v>271.57703669430902</v>
      </c>
      <c r="L21" s="31">
        <v>268.72387160773752</v>
      </c>
      <c r="M21" s="31">
        <v>267.61458977302834</v>
      </c>
      <c r="N21" s="31">
        <v>266.89457082944188</v>
      </c>
      <c r="O21" s="31">
        <v>268.15682100408014</v>
      </c>
      <c r="P21" s="31">
        <v>266.63942290608014</v>
      </c>
      <c r="Q21" s="31">
        <v>264.63390672168333</v>
      </c>
      <c r="R21" s="31">
        <v>262.2522248285494</v>
      </c>
      <c r="S21" s="31">
        <v>259.93555316863586</v>
      </c>
      <c r="T21" s="31">
        <v>257.24358859638136</v>
      </c>
      <c r="U21" s="31">
        <v>256.41163023289045</v>
      </c>
      <c r="V21" s="31">
        <v>256.16518963641875</v>
      </c>
      <c r="W21" s="31">
        <v>254.85191683947465</v>
      </c>
      <c r="X21" s="31">
        <v>252.80223471588698</v>
      </c>
      <c r="Y21" s="31">
        <v>253.93488667879666</v>
      </c>
      <c r="Z21" s="32">
        <v>253.69054127938762</v>
      </c>
      <c r="AA21" s="32">
        <v>254.60719465176328</v>
      </c>
    </row>
    <row r="22" spans="1:27" ht="13.8" customHeight="1" x14ac:dyDescent="0.3">
      <c r="A22" s="19" t="s">
        <v>99</v>
      </c>
      <c r="B22" s="31">
        <v>46.717981612144534</v>
      </c>
      <c r="C22" s="31">
        <v>47.488665659169705</v>
      </c>
      <c r="D22" s="31">
        <v>50.307009006777207</v>
      </c>
      <c r="E22" s="31">
        <v>51.326840285129506</v>
      </c>
      <c r="F22" s="31">
        <v>53.549431598212088</v>
      </c>
      <c r="G22" s="31">
        <v>54.801734276536358</v>
      </c>
      <c r="H22" s="31">
        <v>55.781093478146254</v>
      </c>
      <c r="I22" s="31">
        <v>56.895212540601612</v>
      </c>
      <c r="J22" s="31">
        <v>58.481810775388759</v>
      </c>
      <c r="K22" s="31">
        <v>59.792860447734633</v>
      </c>
      <c r="L22" s="31">
        <v>60.901296676822788</v>
      </c>
      <c r="M22" s="31">
        <v>61.644440519297</v>
      </c>
      <c r="N22" s="31">
        <v>62.450439655324324</v>
      </c>
      <c r="O22" s="31">
        <v>63.136420081603696</v>
      </c>
      <c r="P22" s="31">
        <v>64.407803560641057</v>
      </c>
      <c r="Q22" s="31">
        <v>66.287980279727776</v>
      </c>
      <c r="R22" s="31">
        <v>66.467312478736545</v>
      </c>
      <c r="S22" s="31">
        <v>68.617973505191557</v>
      </c>
      <c r="T22" s="31">
        <v>69.545609105714334</v>
      </c>
      <c r="U22" s="31">
        <v>70.18859837119588</v>
      </c>
      <c r="V22" s="31">
        <v>69.417449760168324</v>
      </c>
      <c r="W22" s="31">
        <v>70.594282270785698</v>
      </c>
      <c r="X22" s="31">
        <v>71.319967469325704</v>
      </c>
      <c r="Y22" s="31">
        <v>71.561059195534284</v>
      </c>
      <c r="Z22" s="32">
        <v>72.082400042328786</v>
      </c>
      <c r="AA22" s="32">
        <v>70.867673587775457</v>
      </c>
    </row>
    <row r="23" spans="1:27" ht="13.8" customHeight="1" x14ac:dyDescent="0.3">
      <c r="A23" s="19" t="s">
        <v>100</v>
      </c>
      <c r="B23" s="31">
        <v>34.993941985603307</v>
      </c>
      <c r="C23" s="31">
        <v>34.865321361898836</v>
      </c>
      <c r="D23" s="31">
        <v>34.85923592801656</v>
      </c>
      <c r="E23" s="31">
        <v>34.811913331921801</v>
      </c>
      <c r="F23" s="31">
        <v>35.230352303523034</v>
      </c>
      <c r="G23" s="31">
        <v>34.422229633660415</v>
      </c>
      <c r="H23" s="31">
        <v>34.393068663116644</v>
      </c>
      <c r="I23" s="31">
        <v>35.040954667419854</v>
      </c>
      <c r="J23" s="31">
        <v>35.15638836739754</v>
      </c>
      <c r="K23" s="31">
        <v>35.163896501405844</v>
      </c>
      <c r="L23" s="31">
        <v>34.843761071352652</v>
      </c>
      <c r="M23" s="31">
        <v>34.796432040978544</v>
      </c>
      <c r="N23" s="31">
        <v>34.344217519251444</v>
      </c>
      <c r="O23" s="31">
        <v>34.362249423452191</v>
      </c>
      <c r="P23" s="31">
        <v>34.344906009025976</v>
      </c>
      <c r="Q23" s="31">
        <v>34.33185074040334</v>
      </c>
      <c r="R23" s="31">
        <v>34.308020126416814</v>
      </c>
      <c r="S23" s="31">
        <v>34.586466165413533</v>
      </c>
      <c r="T23" s="31">
        <v>34.575943590386032</v>
      </c>
      <c r="U23" s="31">
        <v>34.237033861980287</v>
      </c>
      <c r="V23" s="31">
        <v>34.129205969936343</v>
      </c>
      <c r="W23" s="31">
        <v>33.976710799170519</v>
      </c>
      <c r="X23" s="31">
        <v>33.998090590856052</v>
      </c>
      <c r="Y23" s="31">
        <v>33.404582310233351</v>
      </c>
      <c r="Z23" s="32">
        <v>33.13991428420254</v>
      </c>
      <c r="AA23" s="32">
        <v>33.638711046655587</v>
      </c>
    </row>
    <row r="24" spans="1:27" ht="17.399999999999999" customHeight="1" x14ac:dyDescent="0.3">
      <c r="A24" s="36" t="s">
        <v>68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2"/>
      <c r="AA24" s="32"/>
    </row>
    <row r="25" spans="1:27" ht="13.8" customHeight="1" x14ac:dyDescent="0.3">
      <c r="A25" s="19" t="s">
        <v>97</v>
      </c>
      <c r="B25" s="31">
        <v>459.4723847190067</v>
      </c>
      <c r="C25" s="31">
        <v>459.7557546793808</v>
      </c>
      <c r="D25" s="31">
        <v>460.78015719529674</v>
      </c>
      <c r="E25" s="31">
        <v>461.62083563743857</v>
      </c>
      <c r="F25" s="31">
        <v>462.92249946272818</v>
      </c>
      <c r="G25" s="31">
        <v>463.25861767877291</v>
      </c>
      <c r="H25" s="31">
        <v>464.13819063395965</v>
      </c>
      <c r="I25" s="31">
        <v>465.15878954684746</v>
      </c>
      <c r="J25" s="31">
        <v>466.17922415227315</v>
      </c>
      <c r="K25" s="31">
        <v>467.24265533704283</v>
      </c>
      <c r="L25" s="31">
        <v>468.52660415000673</v>
      </c>
      <c r="M25" s="31">
        <v>470.4590920306124</v>
      </c>
      <c r="N25" s="31">
        <v>472.99031129021046</v>
      </c>
      <c r="O25" s="31">
        <v>475.25179255163823</v>
      </c>
      <c r="P25" s="31">
        <v>477.51657785750905</v>
      </c>
      <c r="Q25" s="31">
        <v>479.62485743540088</v>
      </c>
      <c r="R25" s="31">
        <v>482.39686672270068</v>
      </c>
      <c r="S25" s="31">
        <v>484.59070107008995</v>
      </c>
      <c r="T25" s="31">
        <v>486.26338176050263</v>
      </c>
      <c r="U25" s="31">
        <v>487.44859053809273</v>
      </c>
      <c r="V25" s="31">
        <v>488.43822082403148</v>
      </c>
      <c r="W25" s="31">
        <v>489.97858749376076</v>
      </c>
      <c r="X25" s="31">
        <v>492.93937773903451</v>
      </c>
      <c r="Y25" s="31">
        <v>495.5069012957776</v>
      </c>
      <c r="Z25" s="32">
        <v>496.44411766728751</v>
      </c>
      <c r="AA25" s="32">
        <v>496.86653871171319</v>
      </c>
    </row>
    <row r="26" spans="1:27" ht="13.8" customHeight="1" x14ac:dyDescent="0.3">
      <c r="A26" s="19" t="s">
        <v>98</v>
      </c>
      <c r="B26" s="31">
        <v>403.20242700777857</v>
      </c>
      <c r="C26" s="31">
        <v>403.13806968203914</v>
      </c>
      <c r="D26" s="31">
        <v>402.06607090366992</v>
      </c>
      <c r="E26" s="31">
        <v>400.96149220201625</v>
      </c>
      <c r="F26" s="31">
        <v>399.08497046857514</v>
      </c>
      <c r="G26" s="31">
        <v>398.37029385159678</v>
      </c>
      <c r="H26" s="31">
        <v>397.32036667619229</v>
      </c>
      <c r="I26" s="31">
        <v>396.60063990200996</v>
      </c>
      <c r="J26" s="31">
        <v>397.56393185934235</v>
      </c>
      <c r="K26" s="31">
        <v>397.03863828236882</v>
      </c>
      <c r="L26" s="31">
        <v>395.5684984546694</v>
      </c>
      <c r="M26" s="31">
        <v>393.42714527927421</v>
      </c>
      <c r="N26" s="31">
        <v>390.309964168188</v>
      </c>
      <c r="O26" s="31">
        <v>387.20561136666578</v>
      </c>
      <c r="P26" s="31">
        <v>382.89159773849855</v>
      </c>
      <c r="Q26" s="31">
        <v>378.75140356007324</v>
      </c>
      <c r="R26" s="31">
        <v>375.4066537462607</v>
      </c>
      <c r="S26" s="31">
        <v>372.39798642109298</v>
      </c>
      <c r="T26" s="31">
        <v>370.41318482872902</v>
      </c>
      <c r="U26" s="31">
        <v>368.87256653842752</v>
      </c>
      <c r="V26" s="31">
        <v>368.55647396261878</v>
      </c>
      <c r="W26" s="31">
        <v>365.76807199259594</v>
      </c>
      <c r="X26" s="31">
        <v>362.82370407701137</v>
      </c>
      <c r="Y26" s="31">
        <v>361.5476311276538</v>
      </c>
      <c r="Z26" s="32">
        <v>360.88561306531568</v>
      </c>
      <c r="AA26" s="32">
        <v>360.6580902806632</v>
      </c>
    </row>
    <row r="27" spans="1:27" ht="13.8" customHeight="1" x14ac:dyDescent="0.3">
      <c r="A27" s="19" t="s">
        <v>99</v>
      </c>
      <c r="B27" s="31">
        <v>71.1828473439124</v>
      </c>
      <c r="C27" s="31">
        <v>71.795808429353713</v>
      </c>
      <c r="D27" s="31">
        <v>72.646662273017014</v>
      </c>
      <c r="E27" s="31">
        <v>73.688211049042934</v>
      </c>
      <c r="F27" s="31">
        <v>75.069474807508456</v>
      </c>
      <c r="G27" s="31">
        <v>76.195368855223364</v>
      </c>
      <c r="H27" s="31">
        <v>77.207216120840343</v>
      </c>
      <c r="I27" s="31">
        <v>77.716077079038996</v>
      </c>
      <c r="J27" s="31">
        <v>78.320008926564213</v>
      </c>
      <c r="K27" s="31">
        <v>78.78741913880755</v>
      </c>
      <c r="L27" s="31">
        <v>79.843526468642239</v>
      </c>
      <c r="M27" s="31">
        <v>80.855795424545576</v>
      </c>
      <c r="N27" s="31">
        <v>82.148317467416987</v>
      </c>
      <c r="O27" s="31">
        <v>83.691260601274976</v>
      </c>
      <c r="P27" s="31">
        <v>86.425393643592287</v>
      </c>
      <c r="Q27" s="31">
        <v>89.139647491083906</v>
      </c>
      <c r="R27" s="31">
        <v>90.562689462930564</v>
      </c>
      <c r="S27" s="31">
        <v>92.099195497331678</v>
      </c>
      <c r="T27" s="31">
        <v>93.031711464248716</v>
      </c>
      <c r="U27" s="31">
        <v>93.881742262982556</v>
      </c>
      <c r="V27" s="31">
        <v>93.527419886401006</v>
      </c>
      <c r="W27" s="31">
        <v>95.050979915394493</v>
      </c>
      <c r="X27" s="31">
        <v>95.448818575889348</v>
      </c>
      <c r="Y27" s="31">
        <v>94.748488619090196</v>
      </c>
      <c r="Z27" s="32">
        <v>94.776614766469251</v>
      </c>
      <c r="AA27" s="32">
        <v>94.822162972693263</v>
      </c>
    </row>
    <row r="28" spans="1:27" ht="13.8" customHeight="1" x14ac:dyDescent="0.3">
      <c r="A28" s="19" t="s">
        <v>100</v>
      </c>
      <c r="B28" s="31">
        <v>65.167110067129201</v>
      </c>
      <c r="C28" s="31">
        <v>64.252080493351173</v>
      </c>
      <c r="D28" s="31">
        <v>63.354801117810041</v>
      </c>
      <c r="E28" s="31">
        <v>62.494206843234345</v>
      </c>
      <c r="F28" s="31">
        <v>61.608962435434748</v>
      </c>
      <c r="G28" s="31">
        <v>60.775528721284026</v>
      </c>
      <c r="H28" s="31">
        <v>59.832787313547648</v>
      </c>
      <c r="I28" s="31">
        <v>58.919598082203251</v>
      </c>
      <c r="J28" s="31">
        <v>57.93683506182029</v>
      </c>
      <c r="K28" s="31">
        <v>56.931287241780794</v>
      </c>
      <c r="L28" s="31">
        <v>56.061370926681626</v>
      </c>
      <c r="M28" s="31">
        <v>55.257967265567842</v>
      </c>
      <c r="N28" s="31">
        <v>54.551407074184539</v>
      </c>
      <c r="O28" s="31">
        <v>53.851335480420971</v>
      </c>
      <c r="P28" s="31">
        <v>53.16643076040009</v>
      </c>
      <c r="Q28" s="31">
        <v>52.484091513441932</v>
      </c>
      <c r="R28" s="31">
        <v>51.633790068108091</v>
      </c>
      <c r="S28" s="31">
        <v>50.912117011485414</v>
      </c>
      <c r="T28" s="31">
        <v>50.291721946519658</v>
      </c>
      <c r="U28" s="31">
        <v>49.797100660497158</v>
      </c>
      <c r="V28" s="31">
        <v>49.477885326948737</v>
      </c>
      <c r="W28" s="31">
        <v>49.202360598248809</v>
      </c>
      <c r="X28" s="31">
        <v>48.788099608064812</v>
      </c>
      <c r="Y28" s="31">
        <v>48.196978957478393</v>
      </c>
      <c r="Z28" s="32">
        <v>47.893654500927568</v>
      </c>
      <c r="AA28" s="32">
        <v>47.653208034930294</v>
      </c>
    </row>
    <row r="29" spans="1:27" ht="17.399999999999999" customHeight="1" x14ac:dyDescent="0.3">
      <c r="A29" s="36" t="s">
        <v>69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2"/>
      <c r="AA29" s="32"/>
    </row>
    <row r="30" spans="1:27" ht="13.8" customHeight="1" x14ac:dyDescent="0.3">
      <c r="A30" s="19" t="s">
        <v>97</v>
      </c>
      <c r="B30" s="31">
        <v>561.82964282258672</v>
      </c>
      <c r="C30" s="31">
        <v>562.07452684032035</v>
      </c>
      <c r="D30" s="31">
        <v>562.35191485649477</v>
      </c>
      <c r="E30" s="31">
        <v>560.34748726908424</v>
      </c>
      <c r="F30" s="31">
        <v>558.9186770829748</v>
      </c>
      <c r="G30" s="31">
        <v>559.82246565636956</v>
      </c>
      <c r="H30" s="31">
        <v>564.20832902621282</v>
      </c>
      <c r="I30" s="31">
        <v>569.15481421773836</v>
      </c>
      <c r="J30" s="31">
        <v>572.04581260956252</v>
      </c>
      <c r="K30" s="31">
        <v>570.62385711780769</v>
      </c>
      <c r="L30" s="31">
        <v>566.3570821395964</v>
      </c>
      <c r="M30" s="31">
        <v>561.44958488460463</v>
      </c>
      <c r="N30" s="31">
        <v>561.39880325178331</v>
      </c>
      <c r="O30" s="31">
        <v>560.99553529020613</v>
      </c>
      <c r="P30" s="31">
        <v>562.29552292958169</v>
      </c>
      <c r="Q30" s="31">
        <v>564.19956411907481</v>
      </c>
      <c r="R30" s="31">
        <v>564.91614422947157</v>
      </c>
      <c r="S30" s="31">
        <v>568.0481914666459</v>
      </c>
      <c r="T30" s="31">
        <v>571.41646428957608</v>
      </c>
      <c r="U30" s="31">
        <v>572.47015463504522</v>
      </c>
      <c r="V30" s="31">
        <v>571.918021025754</v>
      </c>
      <c r="W30" s="31">
        <v>570.92699373147491</v>
      </c>
      <c r="X30" s="31">
        <v>572.17668675342611</v>
      </c>
      <c r="Y30" s="31">
        <v>574.27415529105747</v>
      </c>
      <c r="Z30" s="32">
        <v>573.28666809129436</v>
      </c>
      <c r="AA30" s="32">
        <v>568.70820965273572</v>
      </c>
    </row>
    <row r="31" spans="1:27" ht="13.8" customHeight="1" x14ac:dyDescent="0.3">
      <c r="A31" s="19" t="s">
        <v>98</v>
      </c>
      <c r="B31" s="31">
        <v>345.30494644309778</v>
      </c>
      <c r="C31" s="31">
        <v>344.88867557638491</v>
      </c>
      <c r="D31" s="31">
        <v>343.47727470993635</v>
      </c>
      <c r="E31" s="31">
        <v>344.56496493581676</v>
      </c>
      <c r="F31" s="31">
        <v>345.02529510961216</v>
      </c>
      <c r="G31" s="31">
        <v>343.50442984293727</v>
      </c>
      <c r="H31" s="31">
        <v>339.67674921888283</v>
      </c>
      <c r="I31" s="31">
        <v>336.19568891546839</v>
      </c>
      <c r="J31" s="31">
        <v>334.37308810336685</v>
      </c>
      <c r="K31" s="31">
        <v>335.71616442473885</v>
      </c>
      <c r="L31" s="31">
        <v>338.63614897837107</v>
      </c>
      <c r="M31" s="31">
        <v>342.35716278488076</v>
      </c>
      <c r="N31" s="31">
        <v>341.9162020805793</v>
      </c>
      <c r="O31" s="31">
        <v>341.5534656913967</v>
      </c>
      <c r="P31" s="31">
        <v>340.03715774526302</v>
      </c>
      <c r="Q31" s="31">
        <v>337.75818515032938</v>
      </c>
      <c r="R31" s="31">
        <v>336.95972223926191</v>
      </c>
      <c r="S31" s="31">
        <v>334.4741614462252</v>
      </c>
      <c r="T31" s="31">
        <v>332.8014541926396</v>
      </c>
      <c r="U31" s="31">
        <v>333.01761534675563</v>
      </c>
      <c r="V31" s="31">
        <v>333.61013665045391</v>
      </c>
      <c r="W31" s="31">
        <v>334.22179303261527</v>
      </c>
      <c r="X31" s="31">
        <v>333.29222809570399</v>
      </c>
      <c r="Y31" s="31">
        <v>332.23086312490341</v>
      </c>
      <c r="Z31" s="32">
        <v>332.58627249652096</v>
      </c>
      <c r="AA31" s="32">
        <v>336.45402163083781</v>
      </c>
    </row>
    <row r="32" spans="1:27" ht="13.8" customHeight="1" x14ac:dyDescent="0.3">
      <c r="A32" s="19" t="s">
        <v>99</v>
      </c>
      <c r="B32" s="31">
        <v>53.628574193062867</v>
      </c>
      <c r="C32" s="31">
        <v>54.32645988685811</v>
      </c>
      <c r="D32" s="31">
        <v>55.458431475181015</v>
      </c>
      <c r="E32" s="31">
        <v>56.397350166914521</v>
      </c>
      <c r="F32" s="31">
        <v>57.68317445021853</v>
      </c>
      <c r="G32" s="31">
        <v>58.594508425387545</v>
      </c>
      <c r="H32" s="31">
        <v>58.968091739998869</v>
      </c>
      <c r="I32" s="31">
        <v>58.299097740450868</v>
      </c>
      <c r="J32" s="31">
        <v>57.880738859883536</v>
      </c>
      <c r="K32" s="31">
        <v>58.343353122416772</v>
      </c>
      <c r="L32" s="31">
        <v>59.490602273085038</v>
      </c>
      <c r="M32" s="31">
        <v>60.213377971466223</v>
      </c>
      <c r="N32" s="31">
        <v>60.760196946184649</v>
      </c>
      <c r="O32" s="31">
        <v>61.717488363256393</v>
      </c>
      <c r="P32" s="31">
        <v>62.073452229777487</v>
      </c>
      <c r="Q32" s="31">
        <v>62.605255337064733</v>
      </c>
      <c r="R32" s="31">
        <v>63.03905090235434</v>
      </c>
      <c r="S32" s="31">
        <v>62.876871765105705</v>
      </c>
      <c r="T32" s="31">
        <v>62.191868093973113</v>
      </c>
      <c r="U32" s="31">
        <v>61.665159614041912</v>
      </c>
      <c r="V32" s="31">
        <v>61.947452562125392</v>
      </c>
      <c r="W32" s="31">
        <v>62.612685529922025</v>
      </c>
      <c r="X32" s="31">
        <v>62.882792525423589</v>
      </c>
      <c r="Y32" s="31">
        <v>62.342424936969977</v>
      </c>
      <c r="Z32" s="32">
        <v>63.274315527225149</v>
      </c>
      <c r="AA32" s="32">
        <v>64.407206170848696</v>
      </c>
    </row>
    <row r="33" spans="1:27" ht="13.8" customHeight="1" x14ac:dyDescent="0.3">
      <c r="A33" s="19" t="s">
        <v>100</v>
      </c>
      <c r="B33" s="31">
        <v>39.236836541252607</v>
      </c>
      <c r="C33" s="31">
        <v>38.710337696436696</v>
      </c>
      <c r="D33" s="31">
        <v>38.712378958387852</v>
      </c>
      <c r="E33" s="31">
        <v>38.690197628184464</v>
      </c>
      <c r="F33" s="31">
        <v>38.372853357194479</v>
      </c>
      <c r="G33" s="31">
        <v>38.078596075305626</v>
      </c>
      <c r="H33" s="31">
        <v>37.146830014905419</v>
      </c>
      <c r="I33" s="31">
        <v>36.350399126342339</v>
      </c>
      <c r="J33" s="31">
        <v>35.70036042718705</v>
      </c>
      <c r="K33" s="31">
        <v>35.316625335036697</v>
      </c>
      <c r="L33" s="31">
        <v>35.516166608947522</v>
      </c>
      <c r="M33" s="31">
        <v>35.97987435904836</v>
      </c>
      <c r="N33" s="31">
        <v>35.924797721452705</v>
      </c>
      <c r="O33" s="31">
        <v>35.733510655140748</v>
      </c>
      <c r="P33" s="31">
        <v>35.593867095377803</v>
      </c>
      <c r="Q33" s="31">
        <v>35.436995393531127</v>
      </c>
      <c r="R33" s="31">
        <v>35.085082628912147</v>
      </c>
      <c r="S33" s="31">
        <v>34.600775322023296</v>
      </c>
      <c r="T33" s="31">
        <v>33.590213423811235</v>
      </c>
      <c r="U33" s="31">
        <v>32.847070404157179</v>
      </c>
      <c r="V33" s="31">
        <v>32.524389761666697</v>
      </c>
      <c r="W33" s="31">
        <v>32.23852770598775</v>
      </c>
      <c r="X33" s="31">
        <v>31.648292625446334</v>
      </c>
      <c r="Y33" s="31">
        <v>31.152556647069172</v>
      </c>
      <c r="Z33" s="32">
        <v>30.85274388495958</v>
      </c>
      <c r="AA33" s="32">
        <v>30.4305625455778</v>
      </c>
    </row>
    <row r="34" spans="1:27" ht="17.399999999999999" customHeight="1" x14ac:dyDescent="0.3">
      <c r="A34" s="36" t="s">
        <v>70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  <c r="AA34" s="32"/>
    </row>
    <row r="35" spans="1:27" ht="13.8" customHeight="1" x14ac:dyDescent="0.3">
      <c r="A35" s="19" t="s">
        <v>97</v>
      </c>
      <c r="B35" s="31">
        <v>481.87773710689095</v>
      </c>
      <c r="C35" s="31">
        <v>483.0616000760308</v>
      </c>
      <c r="D35" s="31">
        <v>485.06100485713517</v>
      </c>
      <c r="E35" s="31">
        <v>486.83157259308143</v>
      </c>
      <c r="F35" s="31">
        <v>488.99661973886373</v>
      </c>
      <c r="G35" s="31">
        <v>491.27283281842966</v>
      </c>
      <c r="H35" s="31">
        <v>493.53769725092718</v>
      </c>
      <c r="I35" s="31">
        <v>496.25902612486635</v>
      </c>
      <c r="J35" s="31">
        <v>498.56253869661873</v>
      </c>
      <c r="K35" s="31">
        <v>500.84971574737057</v>
      </c>
      <c r="L35" s="31">
        <v>503.55574154125839</v>
      </c>
      <c r="M35" s="31">
        <v>506.72590418683393</v>
      </c>
      <c r="N35" s="31">
        <v>509.60193506850362</v>
      </c>
      <c r="O35" s="31">
        <v>511.98321215930633</v>
      </c>
      <c r="P35" s="31">
        <v>514.40344361071789</v>
      </c>
      <c r="Q35" s="31">
        <v>516.92825237978536</v>
      </c>
      <c r="R35" s="31">
        <v>519.37491189560376</v>
      </c>
      <c r="S35" s="31">
        <v>521.75857788718326</v>
      </c>
      <c r="T35" s="31">
        <v>523.95555647035781</v>
      </c>
      <c r="U35" s="31">
        <v>526.16693930346617</v>
      </c>
      <c r="V35" s="31">
        <v>528.64251673938725</v>
      </c>
      <c r="W35" s="31">
        <v>531.80147750970116</v>
      </c>
      <c r="X35" s="31">
        <v>535.12986450443941</v>
      </c>
      <c r="Y35" s="31">
        <v>535.65851166627556</v>
      </c>
      <c r="Z35" s="32">
        <v>536.01967351464441</v>
      </c>
      <c r="AA35" s="32">
        <v>537.32504638616888</v>
      </c>
    </row>
    <row r="36" spans="1:27" ht="13.8" customHeight="1" x14ac:dyDescent="0.3">
      <c r="A36" s="19" t="s">
        <v>98</v>
      </c>
      <c r="B36" s="31">
        <v>392.69268238875674</v>
      </c>
      <c r="C36" s="31">
        <v>391.1608824906138</v>
      </c>
      <c r="D36" s="31">
        <v>388.55909706003405</v>
      </c>
      <c r="E36" s="31">
        <v>386.43972258126308</v>
      </c>
      <c r="F36" s="31">
        <v>383.67198206340328</v>
      </c>
      <c r="G36" s="31">
        <v>380.81779486332272</v>
      </c>
      <c r="H36" s="31">
        <v>377.9474632555058</v>
      </c>
      <c r="I36" s="31">
        <v>375.16956361428663</v>
      </c>
      <c r="J36" s="31">
        <v>373.46825774285963</v>
      </c>
      <c r="K36" s="31">
        <v>372.03318350442942</v>
      </c>
      <c r="L36" s="31">
        <v>369.97249392213041</v>
      </c>
      <c r="M36" s="31">
        <v>367.3233671489877</v>
      </c>
      <c r="N36" s="31">
        <v>365.03518944537262</v>
      </c>
      <c r="O36" s="31">
        <v>363.07862866306033</v>
      </c>
      <c r="P36" s="31">
        <v>361.26517305741027</v>
      </c>
      <c r="Q36" s="31">
        <v>359.31768193980332</v>
      </c>
      <c r="R36" s="31">
        <v>357.44253195971987</v>
      </c>
      <c r="S36" s="31">
        <v>355.4462387870492</v>
      </c>
      <c r="T36" s="31">
        <v>353.32205734589292</v>
      </c>
      <c r="U36" s="31">
        <v>351.29870958587981</v>
      </c>
      <c r="V36" s="31">
        <v>348.40468143930786</v>
      </c>
      <c r="W36" s="31">
        <v>344.63027850625696</v>
      </c>
      <c r="X36" s="31">
        <v>340.84939551395598</v>
      </c>
      <c r="Y36" s="31">
        <v>338.50927603359747</v>
      </c>
      <c r="Z36" s="32">
        <v>336.38102966684278</v>
      </c>
      <c r="AA36" s="32">
        <v>334.684520426002</v>
      </c>
    </row>
    <row r="37" spans="1:27" ht="13.8" customHeight="1" x14ac:dyDescent="0.3">
      <c r="A37" s="19" t="s">
        <v>99</v>
      </c>
      <c r="B37" s="31">
        <v>62.962417971922271</v>
      </c>
      <c r="C37" s="31">
        <v>64.173888559757486</v>
      </c>
      <c r="D37" s="31">
        <v>65.670129480869647</v>
      </c>
      <c r="E37" s="31">
        <v>67.019576244900321</v>
      </c>
      <c r="F37" s="31">
        <v>68.644446031934322</v>
      </c>
      <c r="G37" s="31">
        <v>70.249782746170894</v>
      </c>
      <c r="H37" s="31">
        <v>71.844453893232199</v>
      </c>
      <c r="I37" s="31">
        <v>73.116044103843223</v>
      </c>
      <c r="J37" s="31">
        <v>73.863493633647593</v>
      </c>
      <c r="K37" s="31">
        <v>74.323248706256734</v>
      </c>
      <c r="L37" s="31">
        <v>74.995281173126088</v>
      </c>
      <c r="M37" s="31">
        <v>75.760140885575183</v>
      </c>
      <c r="N37" s="31">
        <v>76.369620547667708</v>
      </c>
      <c r="O37" s="31">
        <v>76.57769573028591</v>
      </c>
      <c r="P37" s="31">
        <v>77.023035175186962</v>
      </c>
      <c r="Q37" s="31">
        <v>77.480902287776416</v>
      </c>
      <c r="R37" s="31">
        <v>77.887834353186662</v>
      </c>
      <c r="S37" s="31">
        <v>78.314221071114574</v>
      </c>
      <c r="T37" s="31">
        <v>78.956397731785458</v>
      </c>
      <c r="U37" s="31">
        <v>79.884584171951118</v>
      </c>
      <c r="V37" s="31">
        <v>80.566661325960666</v>
      </c>
      <c r="W37" s="31">
        <v>81.538102845492503</v>
      </c>
      <c r="X37" s="31">
        <v>82.221714310992823</v>
      </c>
      <c r="Y37" s="31">
        <v>81.996959728794977</v>
      </c>
      <c r="Z37" s="32">
        <v>81.944570315716376</v>
      </c>
      <c r="AA37" s="32">
        <v>82.087073720939372</v>
      </c>
    </row>
    <row r="38" spans="1:27" ht="13.8" customHeight="1" x14ac:dyDescent="0.3">
      <c r="A38" s="19" t="s">
        <v>100</v>
      </c>
      <c r="B38" s="31">
        <v>62.467162532429967</v>
      </c>
      <c r="C38" s="31">
        <v>61.603628873597849</v>
      </c>
      <c r="D38" s="31">
        <v>60.709768601961159</v>
      </c>
      <c r="E38" s="31">
        <v>59.709128580755191</v>
      </c>
      <c r="F38" s="31">
        <v>58.686952165798608</v>
      </c>
      <c r="G38" s="31">
        <v>57.659589572076712</v>
      </c>
      <c r="H38" s="31">
        <v>56.670385600334811</v>
      </c>
      <c r="I38" s="31">
        <v>55.455366157003837</v>
      </c>
      <c r="J38" s="31">
        <v>54.105709926874077</v>
      </c>
      <c r="K38" s="31">
        <v>52.793852041943204</v>
      </c>
      <c r="L38" s="31">
        <v>51.476483363485116</v>
      </c>
      <c r="M38" s="31">
        <v>50.190587778603152</v>
      </c>
      <c r="N38" s="31">
        <v>48.936293966750036</v>
      </c>
      <c r="O38" s="31">
        <v>47.70082800877006</v>
      </c>
      <c r="P38" s="31">
        <v>46.676528893008808</v>
      </c>
      <c r="Q38" s="31">
        <v>45.669384928032471</v>
      </c>
      <c r="R38" s="31">
        <v>44.716852848636883</v>
      </c>
      <c r="S38" s="31">
        <v>43.923369397470715</v>
      </c>
      <c r="T38" s="31">
        <v>43.232717459469796</v>
      </c>
      <c r="U38" s="31">
        <v>42.621427225493278</v>
      </c>
      <c r="V38" s="31">
        <v>42.054147306607447</v>
      </c>
      <c r="W38" s="31">
        <v>41.62115410761163</v>
      </c>
      <c r="X38" s="31">
        <v>41.150025713005988</v>
      </c>
      <c r="Y38" s="31">
        <v>40.545572732585846</v>
      </c>
      <c r="Z38" s="32">
        <v>40.020157821254465</v>
      </c>
      <c r="AA38" s="32">
        <v>39.699052971396085</v>
      </c>
    </row>
    <row r="39" spans="1:27" ht="17.399999999999999" customHeight="1" x14ac:dyDescent="0.3">
      <c r="A39" s="36" t="s">
        <v>71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3.8" customHeight="1" x14ac:dyDescent="0.3">
      <c r="A40" s="19" t="s">
        <v>97</v>
      </c>
      <c r="B40" s="31">
        <v>495.79808035411003</v>
      </c>
      <c r="C40" s="31">
        <v>497.58364262047337</v>
      </c>
      <c r="D40" s="31">
        <v>500.20697873012932</v>
      </c>
      <c r="E40" s="31">
        <v>502.80903651892874</v>
      </c>
      <c r="F40" s="31">
        <v>505.16897345824884</v>
      </c>
      <c r="G40" s="31">
        <v>506.95153423577619</v>
      </c>
      <c r="H40" s="31">
        <v>508.42629196733071</v>
      </c>
      <c r="I40" s="31">
        <v>509.9160486750236</v>
      </c>
      <c r="J40" s="31">
        <v>511.1764473353648</v>
      </c>
      <c r="K40" s="31">
        <v>512.20821777748824</v>
      </c>
      <c r="L40" s="31">
        <v>513.83292997235105</v>
      </c>
      <c r="M40" s="31">
        <v>514.97434568486028</v>
      </c>
      <c r="N40" s="31">
        <v>516.21088796570234</v>
      </c>
      <c r="O40" s="31">
        <v>517.33239373860715</v>
      </c>
      <c r="P40" s="31">
        <v>519.5881455663864</v>
      </c>
      <c r="Q40" s="31">
        <v>521.45920611283782</v>
      </c>
      <c r="R40" s="31">
        <v>523.5442188354765</v>
      </c>
      <c r="S40" s="31">
        <v>526.01125765658617</v>
      </c>
      <c r="T40" s="31">
        <v>528.39536841115068</v>
      </c>
      <c r="U40" s="31">
        <v>530.50096357006248</v>
      </c>
      <c r="V40" s="31">
        <v>532.53949203439447</v>
      </c>
      <c r="W40" s="31">
        <v>535.93254647834942</v>
      </c>
      <c r="X40" s="31">
        <v>538.89067371224348</v>
      </c>
      <c r="Y40" s="31">
        <v>539.9522656154661</v>
      </c>
      <c r="Z40" s="32">
        <v>540.99910090376841</v>
      </c>
      <c r="AA40" s="32">
        <v>541.73877070679123</v>
      </c>
    </row>
    <row r="41" spans="1:27" ht="13.8" customHeight="1" x14ac:dyDescent="0.3">
      <c r="A41" s="19" t="s">
        <v>98</v>
      </c>
      <c r="B41" s="31">
        <v>355.79905536648391</v>
      </c>
      <c r="C41" s="31">
        <v>353.31076085086761</v>
      </c>
      <c r="D41" s="31">
        <v>350.08914452682689</v>
      </c>
      <c r="E41" s="31">
        <v>347.27252228774461</v>
      </c>
      <c r="F41" s="31">
        <v>344.78896840013056</v>
      </c>
      <c r="G41" s="31">
        <v>343.31366341626244</v>
      </c>
      <c r="H41" s="31">
        <v>342.20411876894946</v>
      </c>
      <c r="I41" s="31">
        <v>341.51983204248495</v>
      </c>
      <c r="J41" s="31">
        <v>341.30740666891938</v>
      </c>
      <c r="K41" s="31">
        <v>341.35712500838616</v>
      </c>
      <c r="L41" s="31">
        <v>340.44944469793529</v>
      </c>
      <c r="M41" s="31">
        <v>339.87363484101337</v>
      </c>
      <c r="N41" s="31">
        <v>338.92936251793373</v>
      </c>
      <c r="O41" s="31">
        <v>338.42300243420476</v>
      </c>
      <c r="P41" s="31">
        <v>336.45896925036993</v>
      </c>
      <c r="Q41" s="31">
        <v>335.28131477718824</v>
      </c>
      <c r="R41" s="31">
        <v>334.07728359417104</v>
      </c>
      <c r="S41" s="31">
        <v>333.12036344015945</v>
      </c>
      <c r="T41" s="31">
        <v>331.84947553625693</v>
      </c>
      <c r="U41" s="31">
        <v>330.36313615051927</v>
      </c>
      <c r="V41" s="31">
        <v>328.66819157888642</v>
      </c>
      <c r="W41" s="31">
        <v>324.89114145035865</v>
      </c>
      <c r="X41" s="31">
        <v>321.82262589207414</v>
      </c>
      <c r="Y41" s="31">
        <v>321.28917053713349</v>
      </c>
      <c r="Z41" s="32">
        <v>320.31168037550702</v>
      </c>
      <c r="AA41" s="32">
        <v>319.35876596544483</v>
      </c>
    </row>
    <row r="42" spans="1:27" ht="13.8" customHeight="1" x14ac:dyDescent="0.3">
      <c r="A42" s="19" t="s">
        <v>99</v>
      </c>
      <c r="B42" s="31">
        <v>86.619241643500729</v>
      </c>
      <c r="C42" s="31">
        <v>88.14525883303358</v>
      </c>
      <c r="D42" s="31">
        <v>89.663208340928549</v>
      </c>
      <c r="E42" s="31">
        <v>90.916147435774107</v>
      </c>
      <c r="F42" s="31">
        <v>91.996029265781829</v>
      </c>
      <c r="G42" s="31">
        <v>92.626089287870286</v>
      </c>
      <c r="H42" s="31">
        <v>93.170657197500546</v>
      </c>
      <c r="I42" s="31">
        <v>93.461207118377104</v>
      </c>
      <c r="J42" s="31">
        <v>93.647265191153096</v>
      </c>
      <c r="K42" s="31">
        <v>93.761286174772835</v>
      </c>
      <c r="L42" s="31">
        <v>94.208324402864804</v>
      </c>
      <c r="M42" s="31">
        <v>94.767709230561721</v>
      </c>
      <c r="N42" s="31">
        <v>95.503411156239338</v>
      </c>
      <c r="O42" s="31">
        <v>95.946658255800898</v>
      </c>
      <c r="P42" s="31">
        <v>96.722359174789815</v>
      </c>
      <c r="Q42" s="31">
        <v>97.118551648113765</v>
      </c>
      <c r="R42" s="31">
        <v>97.229961129901611</v>
      </c>
      <c r="S42" s="31">
        <v>96.810724157999374</v>
      </c>
      <c r="T42" s="31">
        <v>96.708458157423507</v>
      </c>
      <c r="U42" s="31">
        <v>96.934512914478091</v>
      </c>
      <c r="V42" s="31">
        <v>97.328621423644961</v>
      </c>
      <c r="W42" s="31">
        <v>98.289527371560396</v>
      </c>
      <c r="X42" s="31">
        <v>98.873016398455235</v>
      </c>
      <c r="Y42" s="31">
        <v>98.84346003575898</v>
      </c>
      <c r="Z42" s="32">
        <v>99.093066174032316</v>
      </c>
      <c r="AA42" s="32">
        <v>99.533893542607416</v>
      </c>
    </row>
    <row r="43" spans="1:27" ht="15" thickBot="1" x14ac:dyDescent="0.35">
      <c r="A43" s="22" t="s">
        <v>100</v>
      </c>
      <c r="B43" s="46">
        <v>61.783622635905324</v>
      </c>
      <c r="C43" s="46">
        <v>60.960337695625427</v>
      </c>
      <c r="D43" s="46">
        <v>60.040668402115223</v>
      </c>
      <c r="E43" s="46">
        <v>59.002293757552472</v>
      </c>
      <c r="F43" s="46">
        <v>58.0460288758388</v>
      </c>
      <c r="G43" s="46">
        <v>57.108713060091048</v>
      </c>
      <c r="H43" s="46">
        <v>56.198932066219321</v>
      </c>
      <c r="I43" s="46">
        <v>55.102912164114322</v>
      </c>
      <c r="J43" s="46">
        <v>53.868880804562643</v>
      </c>
      <c r="K43" s="46">
        <v>52.67337103935278</v>
      </c>
      <c r="L43" s="46">
        <v>51.509300926848809</v>
      </c>
      <c r="M43" s="46">
        <v>50.384310243564649</v>
      </c>
      <c r="N43" s="46">
        <v>49.356338360124667</v>
      </c>
      <c r="O43" s="46">
        <v>48.297945571387203</v>
      </c>
      <c r="P43" s="46">
        <v>47.230526008453822</v>
      </c>
      <c r="Q43" s="46">
        <v>46.140927461860166</v>
      </c>
      <c r="R43" s="46">
        <v>45.148536440450769</v>
      </c>
      <c r="S43" s="46">
        <v>44.057654745255029</v>
      </c>
      <c r="T43" s="46">
        <v>43.046697895168911</v>
      </c>
      <c r="U43" s="46">
        <v>42.201387364940125</v>
      </c>
      <c r="V43" s="46">
        <v>41.463694963074154</v>
      </c>
      <c r="W43" s="46">
        <v>40.886784699731535</v>
      </c>
      <c r="X43" s="46">
        <v>40.413683997227032</v>
      </c>
      <c r="Y43" s="46">
        <v>39.915103811641544</v>
      </c>
      <c r="Z43" s="46">
        <v>39.59615254669221</v>
      </c>
      <c r="AA43" s="43">
        <v>39.368569785156566</v>
      </c>
    </row>
    <row r="44" spans="1:27" ht="13.8" customHeight="1" x14ac:dyDescent="0.3">
      <c r="A44" s="55" t="s">
        <v>101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19"/>
      <c r="U44" s="19"/>
      <c r="V44" s="19"/>
      <c r="W44" s="19"/>
      <c r="X44" s="19"/>
      <c r="Y44" s="19"/>
      <c r="Z44" s="19"/>
    </row>
    <row r="45" spans="1:27" ht="13.8" customHeight="1" x14ac:dyDescent="0.3">
      <c r="A45" s="55" t="s">
        <v>56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7" ht="13.8" customHeight="1" x14ac:dyDescent="0.3">
      <c r="A46" s="55" t="s">
        <v>95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</sheetData>
  <pageMargins left="0.7" right="0.7" top="0.75" bottom="0.75" header="0.3" footer="0.3"/>
  <ignoredErrors>
    <ignoredError sqref="B3:W3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62B9-A2BA-49C8-89A5-86CFCCCB5F5C}">
  <dimension ref="A1:U38"/>
  <sheetViews>
    <sheetView showGridLines="0" workbookViewId="0">
      <selection activeCell="A2" sqref="A2"/>
    </sheetView>
  </sheetViews>
  <sheetFormatPr defaultColWidth="8.88671875" defaultRowHeight="12" x14ac:dyDescent="0.25"/>
  <cols>
    <col min="1" max="1" width="7.6640625" style="19" customWidth="1"/>
    <col min="2" max="21" width="6.77734375" style="19" customWidth="1"/>
    <col min="22" max="16384" width="8.88671875" style="19"/>
  </cols>
  <sheetData>
    <row r="1" spans="1:21" ht="13.8" customHeight="1" x14ac:dyDescent="0.25">
      <c r="A1" s="19" t="s">
        <v>44</v>
      </c>
    </row>
    <row r="2" spans="1:21" ht="27" customHeight="1" thickBot="1" x14ac:dyDescent="0.35">
      <c r="A2" s="27" t="s">
        <v>94</v>
      </c>
    </row>
    <row r="3" spans="1:21" ht="13.8" customHeight="1" x14ac:dyDescent="0.25">
      <c r="A3" s="28" t="s">
        <v>57</v>
      </c>
      <c r="B3" s="29" t="s">
        <v>16</v>
      </c>
      <c r="C3" s="29" t="s">
        <v>17</v>
      </c>
      <c r="D3" s="29" t="s">
        <v>18</v>
      </c>
      <c r="E3" s="29" t="s">
        <v>19</v>
      </c>
      <c r="F3" s="29" t="s">
        <v>20</v>
      </c>
      <c r="G3" s="29" t="s">
        <v>21</v>
      </c>
      <c r="H3" s="29" t="s">
        <v>22</v>
      </c>
      <c r="I3" s="29" t="s">
        <v>23</v>
      </c>
      <c r="J3" s="29" t="s">
        <v>24</v>
      </c>
      <c r="K3" s="29" t="s">
        <v>25</v>
      </c>
      <c r="L3" s="29" t="s">
        <v>26</v>
      </c>
      <c r="M3" s="29" t="s">
        <v>29</v>
      </c>
      <c r="N3" s="29" t="s">
        <v>30</v>
      </c>
      <c r="O3" s="29">
        <v>2018</v>
      </c>
      <c r="P3" s="29">
        <v>2019</v>
      </c>
      <c r="Q3" s="29">
        <v>2020</v>
      </c>
      <c r="R3" s="29">
        <v>2021</v>
      </c>
      <c r="S3" s="29">
        <v>2022</v>
      </c>
      <c r="T3" s="29">
        <v>2023</v>
      </c>
      <c r="U3" s="29">
        <v>2024</v>
      </c>
    </row>
    <row r="4" spans="1:21" ht="17.399999999999999" customHeight="1" x14ac:dyDescent="0.25">
      <c r="A4" s="36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3.8" customHeight="1" x14ac:dyDescent="0.25">
      <c r="A5" s="19" t="s">
        <v>90</v>
      </c>
      <c r="B5" s="33">
        <v>19.5</v>
      </c>
      <c r="C5" s="33">
        <v>20.3</v>
      </c>
      <c r="D5" s="33">
        <v>21.2</v>
      </c>
      <c r="E5" s="33">
        <v>25.3</v>
      </c>
      <c r="F5" s="33">
        <v>24.1</v>
      </c>
      <c r="G5" s="33">
        <v>23.3</v>
      </c>
      <c r="H5" s="33">
        <v>26.5</v>
      </c>
      <c r="I5" s="33">
        <v>27.4</v>
      </c>
      <c r="J5" s="33">
        <v>31.3</v>
      </c>
      <c r="K5" s="33">
        <v>27.7</v>
      </c>
      <c r="L5" s="33">
        <v>27.5</v>
      </c>
      <c r="M5" s="33">
        <v>25</v>
      </c>
      <c r="N5" s="33">
        <v>24.9</v>
      </c>
      <c r="O5" s="33">
        <v>26.2</v>
      </c>
      <c r="P5" s="33">
        <v>28.6</v>
      </c>
      <c r="Q5" s="33">
        <v>29.7</v>
      </c>
      <c r="R5" s="33">
        <v>27.2</v>
      </c>
      <c r="S5" s="33">
        <v>35.9</v>
      </c>
      <c r="T5" s="33">
        <v>39</v>
      </c>
      <c r="U5" s="33">
        <v>39.6</v>
      </c>
    </row>
    <row r="6" spans="1:21" ht="13.8" customHeight="1" x14ac:dyDescent="0.25">
      <c r="A6" s="19" t="s">
        <v>91</v>
      </c>
      <c r="B6" s="33">
        <v>88.8</v>
      </c>
      <c r="C6" s="33">
        <v>89.8</v>
      </c>
      <c r="D6" s="33">
        <v>88.7</v>
      </c>
      <c r="E6" s="33">
        <v>90.2</v>
      </c>
      <c r="F6" s="33">
        <v>90.3</v>
      </c>
      <c r="G6" s="33">
        <v>89</v>
      </c>
      <c r="H6" s="33">
        <v>90.1</v>
      </c>
      <c r="I6" s="33">
        <v>89.6</v>
      </c>
      <c r="J6" s="33">
        <v>91.8</v>
      </c>
      <c r="K6" s="33">
        <v>91.1</v>
      </c>
      <c r="L6" s="33">
        <v>94</v>
      </c>
      <c r="M6" s="33">
        <v>92</v>
      </c>
      <c r="N6" s="33">
        <v>92.4</v>
      </c>
      <c r="O6" s="33">
        <v>89.2</v>
      </c>
      <c r="P6" s="33">
        <v>89.8</v>
      </c>
      <c r="Q6" s="33">
        <v>87.2</v>
      </c>
      <c r="R6" s="33">
        <v>84.1</v>
      </c>
      <c r="S6" s="33">
        <v>92.5</v>
      </c>
      <c r="T6" s="33">
        <v>95.7</v>
      </c>
      <c r="U6" s="33">
        <v>93.6</v>
      </c>
    </row>
    <row r="7" spans="1:21" ht="13.8" customHeight="1" x14ac:dyDescent="0.25">
      <c r="A7" s="19" t="s">
        <v>92</v>
      </c>
      <c r="B7" s="33">
        <v>91.1</v>
      </c>
      <c r="C7" s="33">
        <v>94.8</v>
      </c>
      <c r="D7" s="33">
        <v>97.6</v>
      </c>
      <c r="E7" s="33">
        <v>95.5</v>
      </c>
      <c r="F7" s="33">
        <v>98.3</v>
      </c>
      <c r="G7" s="33">
        <v>101</v>
      </c>
      <c r="H7" s="33">
        <v>97.1</v>
      </c>
      <c r="I7" s="33">
        <v>102.2</v>
      </c>
      <c r="J7" s="33">
        <v>97.9</v>
      </c>
      <c r="K7" s="33">
        <v>95</v>
      </c>
      <c r="L7" s="33">
        <v>91.5</v>
      </c>
      <c r="M7" s="33">
        <v>99.8</v>
      </c>
      <c r="N7" s="33">
        <v>93.8</v>
      </c>
      <c r="O7" s="33">
        <v>95.9</v>
      </c>
      <c r="P7" s="33">
        <v>90.1</v>
      </c>
      <c r="Q7" s="33">
        <v>88.8</v>
      </c>
      <c r="R7" s="33">
        <v>90.9</v>
      </c>
      <c r="S7" s="33">
        <v>94.9</v>
      </c>
      <c r="T7" s="33">
        <v>90.9</v>
      </c>
      <c r="U7" s="33">
        <v>94.6</v>
      </c>
    </row>
    <row r="8" spans="1:21" ht="17.399999999999999" customHeight="1" x14ac:dyDescent="0.25">
      <c r="A8" s="36" t="s">
        <v>67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13.8" customHeight="1" x14ac:dyDescent="0.25">
      <c r="A9" s="19" t="s">
        <v>90</v>
      </c>
      <c r="B9" s="33">
        <v>25.2</v>
      </c>
      <c r="C9" s="33">
        <v>26.2</v>
      </c>
      <c r="D9" s="33">
        <v>27.4</v>
      </c>
      <c r="E9" s="33">
        <v>28.3</v>
      </c>
      <c r="F9" s="33">
        <v>26.6</v>
      </c>
      <c r="G9" s="33">
        <v>27.2</v>
      </c>
      <c r="H9" s="33">
        <v>28.2</v>
      </c>
      <c r="I9" s="33">
        <v>27.5</v>
      </c>
      <c r="J9" s="33">
        <v>27.3</v>
      </c>
      <c r="K9" s="33">
        <v>27.6</v>
      </c>
      <c r="L9" s="33">
        <v>30.3</v>
      </c>
      <c r="M9" s="33">
        <v>31.2</v>
      </c>
      <c r="N9" s="33">
        <v>33.4</v>
      </c>
      <c r="O9" s="33">
        <v>35.4</v>
      </c>
      <c r="P9" s="33">
        <v>37</v>
      </c>
      <c r="Q9" s="33">
        <v>36.9</v>
      </c>
      <c r="R9" s="33">
        <v>35.5</v>
      </c>
      <c r="S9" s="33">
        <v>39.799999999999997</v>
      </c>
      <c r="T9" s="33" t="s">
        <v>28</v>
      </c>
      <c r="U9" s="33" t="s">
        <v>28</v>
      </c>
    </row>
    <row r="10" spans="1:21" ht="13.8" customHeight="1" x14ac:dyDescent="0.25">
      <c r="A10" s="19" t="s">
        <v>91</v>
      </c>
      <c r="B10" s="33">
        <v>68.5</v>
      </c>
      <c r="C10" s="33">
        <v>70.2</v>
      </c>
      <c r="D10" s="33">
        <v>71.8</v>
      </c>
      <c r="E10" s="33">
        <v>73.2</v>
      </c>
      <c r="F10" s="33">
        <v>72.5</v>
      </c>
      <c r="G10" s="33">
        <v>73.900000000000006</v>
      </c>
      <c r="H10" s="33">
        <v>74.7</v>
      </c>
      <c r="I10" s="33">
        <v>74.2</v>
      </c>
      <c r="J10" s="33">
        <v>74</v>
      </c>
      <c r="K10" s="33">
        <v>73.3</v>
      </c>
      <c r="L10" s="33">
        <v>78.599999999999994</v>
      </c>
      <c r="M10" s="33">
        <v>79.8</v>
      </c>
      <c r="N10" s="33">
        <v>82</v>
      </c>
      <c r="O10" s="33">
        <v>84.7</v>
      </c>
      <c r="P10" s="33">
        <v>87.9</v>
      </c>
      <c r="Q10" s="33">
        <v>88.1</v>
      </c>
      <c r="R10" s="33">
        <v>86.6</v>
      </c>
      <c r="S10" s="33">
        <v>89.1</v>
      </c>
      <c r="T10" s="33" t="s">
        <v>28</v>
      </c>
      <c r="U10" s="33" t="s">
        <v>28</v>
      </c>
    </row>
    <row r="11" spans="1:21" ht="13.8" customHeight="1" x14ac:dyDescent="0.25">
      <c r="A11" s="19" t="s">
        <v>92</v>
      </c>
      <c r="B11" s="33">
        <v>66.8</v>
      </c>
      <c r="C11" s="33">
        <v>66.599999999999994</v>
      </c>
      <c r="D11" s="33">
        <v>68.7</v>
      </c>
      <c r="E11" s="33">
        <v>69.400000000000006</v>
      </c>
      <c r="F11" s="33">
        <v>69.400000000000006</v>
      </c>
      <c r="G11" s="33">
        <v>68.5</v>
      </c>
      <c r="H11" s="33">
        <v>68.5</v>
      </c>
      <c r="I11" s="33">
        <v>72.099999999999994</v>
      </c>
      <c r="J11" s="33">
        <v>70.8</v>
      </c>
      <c r="K11" s="33">
        <v>71.099999999999994</v>
      </c>
      <c r="L11" s="33">
        <v>74.2</v>
      </c>
      <c r="M11" s="33">
        <v>72.900000000000006</v>
      </c>
      <c r="N11" s="33">
        <v>76.099999999999994</v>
      </c>
      <c r="O11" s="33">
        <v>78.900000000000006</v>
      </c>
      <c r="P11" s="33">
        <v>82.1</v>
      </c>
      <c r="Q11" s="33">
        <v>81.7</v>
      </c>
      <c r="R11" s="33">
        <v>77.3</v>
      </c>
      <c r="S11" s="33">
        <v>79.7</v>
      </c>
      <c r="T11" s="33" t="s">
        <v>28</v>
      </c>
      <c r="U11" s="33" t="s">
        <v>28</v>
      </c>
    </row>
    <row r="12" spans="1:21" ht="17.399999999999999" customHeight="1" x14ac:dyDescent="0.25">
      <c r="A12" s="36" t="s">
        <v>54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pans="1:21" ht="13.8" customHeight="1" x14ac:dyDescent="0.25">
      <c r="A13" s="19" t="s">
        <v>90</v>
      </c>
      <c r="B13" s="33">
        <v>59.8</v>
      </c>
      <c r="C13" s="33">
        <v>61.1</v>
      </c>
      <c r="D13" s="33">
        <v>61.3</v>
      </c>
      <c r="E13" s="33">
        <v>61.7</v>
      </c>
      <c r="F13" s="33" t="s">
        <v>28</v>
      </c>
      <c r="G13" s="33">
        <v>64.8</v>
      </c>
      <c r="H13" s="33">
        <v>63.9</v>
      </c>
      <c r="I13" s="33">
        <v>67.599999999999994</v>
      </c>
      <c r="J13" s="33" t="s">
        <v>28</v>
      </c>
      <c r="K13" s="33">
        <v>63.7</v>
      </c>
      <c r="L13" s="33">
        <v>63</v>
      </c>
      <c r="M13" s="33">
        <v>64.599999999999994</v>
      </c>
      <c r="N13" s="33">
        <v>61.4</v>
      </c>
      <c r="O13" s="33" t="s">
        <v>28</v>
      </c>
      <c r="P13" s="33">
        <v>65.8</v>
      </c>
      <c r="Q13" s="33">
        <v>68.3</v>
      </c>
      <c r="R13" s="33">
        <v>61.9</v>
      </c>
      <c r="S13" s="33" t="s">
        <v>28</v>
      </c>
      <c r="T13" s="33" t="s">
        <v>28</v>
      </c>
      <c r="U13" s="33" t="s">
        <v>28</v>
      </c>
    </row>
    <row r="14" spans="1:21" ht="13.8" customHeight="1" x14ac:dyDescent="0.25">
      <c r="A14" s="19" t="s">
        <v>91</v>
      </c>
      <c r="B14" s="33">
        <v>88.4</v>
      </c>
      <c r="C14" s="33">
        <v>90.7</v>
      </c>
      <c r="D14" s="33">
        <v>94</v>
      </c>
      <c r="E14" s="33">
        <v>93.6</v>
      </c>
      <c r="F14" s="33" t="s">
        <v>28</v>
      </c>
      <c r="G14" s="33">
        <v>94.6</v>
      </c>
      <c r="H14" s="33">
        <v>93.6</v>
      </c>
      <c r="I14" s="33">
        <v>96</v>
      </c>
      <c r="J14" s="33" t="s">
        <v>28</v>
      </c>
      <c r="K14" s="33">
        <v>93.7</v>
      </c>
      <c r="L14" s="33">
        <v>98.8</v>
      </c>
      <c r="M14" s="33">
        <v>95.2</v>
      </c>
      <c r="N14" s="33">
        <v>99.5</v>
      </c>
      <c r="O14" s="33" t="s">
        <v>28</v>
      </c>
      <c r="P14" s="33">
        <v>97.9</v>
      </c>
      <c r="Q14" s="33">
        <v>97.9</v>
      </c>
      <c r="R14" s="33">
        <v>98.3</v>
      </c>
      <c r="S14" s="33" t="s">
        <v>28</v>
      </c>
      <c r="T14" s="33" t="s">
        <v>28</v>
      </c>
      <c r="U14" s="33" t="s">
        <v>28</v>
      </c>
    </row>
    <row r="15" spans="1:21" ht="13.8" customHeight="1" x14ac:dyDescent="0.25">
      <c r="A15" s="19" t="s">
        <v>92</v>
      </c>
      <c r="B15" s="33">
        <v>82.4</v>
      </c>
      <c r="C15" s="33">
        <v>81.2</v>
      </c>
      <c r="D15" s="33">
        <v>74.5</v>
      </c>
      <c r="E15" s="33">
        <v>96.6</v>
      </c>
      <c r="F15" s="33" t="s">
        <v>28</v>
      </c>
      <c r="G15" s="33">
        <v>93.5</v>
      </c>
      <c r="H15" s="33">
        <v>95.3</v>
      </c>
      <c r="I15" s="33">
        <v>94.3</v>
      </c>
      <c r="J15" s="33" t="s">
        <v>28</v>
      </c>
      <c r="K15" s="33">
        <v>100.6</v>
      </c>
      <c r="L15" s="33">
        <v>93.1</v>
      </c>
      <c r="M15" s="33">
        <v>94.5</v>
      </c>
      <c r="N15" s="33">
        <v>101.1</v>
      </c>
      <c r="O15" s="33" t="s">
        <v>28</v>
      </c>
      <c r="P15" s="33">
        <v>101.5</v>
      </c>
      <c r="Q15" s="33">
        <v>96.4</v>
      </c>
      <c r="R15" s="33">
        <v>98.8</v>
      </c>
      <c r="S15" s="33" t="s">
        <v>28</v>
      </c>
      <c r="T15" s="33" t="s">
        <v>28</v>
      </c>
      <c r="U15" s="33" t="s">
        <v>28</v>
      </c>
    </row>
    <row r="16" spans="1:21" ht="17.399999999999999" customHeight="1" x14ac:dyDescent="0.25">
      <c r="A16" s="36" t="s">
        <v>55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21" ht="13.8" customHeight="1" x14ac:dyDescent="0.25">
      <c r="A17" s="19" t="s">
        <v>90</v>
      </c>
      <c r="B17" s="33" t="s">
        <v>28</v>
      </c>
      <c r="C17" s="33" t="s">
        <v>28</v>
      </c>
      <c r="D17" s="33" t="s">
        <v>28</v>
      </c>
      <c r="E17" s="33" t="s">
        <v>28</v>
      </c>
      <c r="F17" s="33" t="s">
        <v>28</v>
      </c>
      <c r="G17" s="33" t="s">
        <v>28</v>
      </c>
      <c r="H17" s="33" t="s">
        <v>28</v>
      </c>
      <c r="I17" s="33" t="s">
        <v>28</v>
      </c>
      <c r="J17" s="33">
        <v>61.7</v>
      </c>
      <c r="K17" s="33">
        <v>63.9</v>
      </c>
      <c r="L17" s="33">
        <v>64.5</v>
      </c>
      <c r="M17" s="33">
        <v>64.599999999999994</v>
      </c>
      <c r="N17" s="33">
        <v>63.8</v>
      </c>
      <c r="O17" s="33">
        <v>66.3</v>
      </c>
      <c r="P17" s="33">
        <v>64.900000000000006</v>
      </c>
      <c r="Q17" s="33">
        <v>63.4</v>
      </c>
      <c r="R17" s="33">
        <v>64.900000000000006</v>
      </c>
      <c r="S17" s="33">
        <v>64</v>
      </c>
      <c r="T17" s="33">
        <v>65.7</v>
      </c>
      <c r="U17" s="33">
        <v>68.900000000000006</v>
      </c>
    </row>
    <row r="18" spans="1:21" ht="13.8" customHeight="1" x14ac:dyDescent="0.25">
      <c r="A18" s="19" t="s">
        <v>91</v>
      </c>
      <c r="B18" s="33" t="s">
        <v>28</v>
      </c>
      <c r="C18" s="33" t="s">
        <v>28</v>
      </c>
      <c r="D18" s="33" t="s">
        <v>28</v>
      </c>
      <c r="E18" s="33" t="s">
        <v>28</v>
      </c>
      <c r="F18" s="33" t="s">
        <v>28</v>
      </c>
      <c r="G18" s="33" t="s">
        <v>28</v>
      </c>
      <c r="H18" s="33" t="s">
        <v>28</v>
      </c>
      <c r="I18" s="33" t="s">
        <v>28</v>
      </c>
      <c r="J18" s="33">
        <v>81.5</v>
      </c>
      <c r="K18" s="33">
        <v>83.1</v>
      </c>
      <c r="L18" s="33">
        <v>84.8</v>
      </c>
      <c r="M18" s="33">
        <v>84.6</v>
      </c>
      <c r="N18" s="33">
        <v>85.5</v>
      </c>
      <c r="O18" s="33">
        <v>87</v>
      </c>
      <c r="P18" s="33">
        <v>86.9</v>
      </c>
      <c r="Q18" s="33">
        <v>87.7</v>
      </c>
      <c r="R18" s="33">
        <v>88.2</v>
      </c>
      <c r="S18" s="33">
        <v>88.5</v>
      </c>
      <c r="T18" s="33">
        <v>89.4</v>
      </c>
      <c r="U18" s="33">
        <v>89.7</v>
      </c>
    </row>
    <row r="19" spans="1:21" ht="13.8" customHeight="1" x14ac:dyDescent="0.25">
      <c r="A19" s="19" t="s">
        <v>92</v>
      </c>
      <c r="B19" s="33" t="s">
        <v>28</v>
      </c>
      <c r="C19" s="33" t="s">
        <v>28</v>
      </c>
      <c r="D19" s="33" t="s">
        <v>28</v>
      </c>
      <c r="E19" s="33" t="s">
        <v>28</v>
      </c>
      <c r="F19" s="33" t="s">
        <v>28</v>
      </c>
      <c r="G19" s="33" t="s">
        <v>28</v>
      </c>
      <c r="H19" s="33" t="s">
        <v>28</v>
      </c>
      <c r="I19" s="33" t="s">
        <v>28</v>
      </c>
      <c r="J19" s="33">
        <v>19.5</v>
      </c>
      <c r="K19" s="33">
        <v>22.6</v>
      </c>
      <c r="L19" s="33">
        <v>18.100000000000001</v>
      </c>
      <c r="M19" s="33">
        <v>18.7</v>
      </c>
      <c r="N19" s="33">
        <v>35.1</v>
      </c>
      <c r="O19" s="33">
        <v>36.700000000000003</v>
      </c>
      <c r="P19" s="33">
        <v>42.8</v>
      </c>
      <c r="Q19" s="33">
        <v>40.9</v>
      </c>
      <c r="R19" s="33">
        <v>43.7</v>
      </c>
      <c r="S19" s="33">
        <v>42.8</v>
      </c>
      <c r="T19" s="33">
        <v>39.6</v>
      </c>
      <c r="U19" s="33">
        <v>40.5</v>
      </c>
    </row>
    <row r="20" spans="1:21" ht="17.399999999999999" customHeight="1" x14ac:dyDescent="0.25">
      <c r="A20" s="36" t="s">
        <v>68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13.8" customHeight="1" x14ac:dyDescent="0.25">
      <c r="A21" s="19" t="s">
        <v>90</v>
      </c>
      <c r="B21" s="33">
        <v>61.9</v>
      </c>
      <c r="C21" s="33">
        <v>63.2</v>
      </c>
      <c r="D21" s="33">
        <v>65.900000000000006</v>
      </c>
      <c r="E21" s="33">
        <v>66.2</v>
      </c>
      <c r="F21" s="33">
        <v>65.400000000000006</v>
      </c>
      <c r="G21" s="33">
        <v>67.2</v>
      </c>
      <c r="H21" s="33">
        <v>67.3</v>
      </c>
      <c r="I21" s="33">
        <v>67.7</v>
      </c>
      <c r="J21" s="33">
        <v>67.3</v>
      </c>
      <c r="K21" s="33">
        <v>66</v>
      </c>
      <c r="L21" s="33" t="s">
        <v>28</v>
      </c>
      <c r="M21" s="33" t="s">
        <v>28</v>
      </c>
      <c r="N21" s="33">
        <v>54.6</v>
      </c>
      <c r="O21" s="33">
        <v>55.6</v>
      </c>
      <c r="P21" s="33">
        <v>54.6</v>
      </c>
      <c r="Q21" s="33">
        <v>53.4</v>
      </c>
      <c r="R21" s="33">
        <v>53.2</v>
      </c>
      <c r="S21" s="33">
        <v>54</v>
      </c>
      <c r="T21" s="33">
        <v>54.6</v>
      </c>
      <c r="U21" s="33" t="s">
        <v>28</v>
      </c>
    </row>
    <row r="22" spans="1:21" ht="13.8" customHeight="1" x14ac:dyDescent="0.25">
      <c r="A22" s="19" t="s">
        <v>91</v>
      </c>
      <c r="B22" s="33">
        <v>95.2</v>
      </c>
      <c r="C22" s="33">
        <v>95.8</v>
      </c>
      <c r="D22" s="33">
        <v>96.5</v>
      </c>
      <c r="E22" s="33">
        <v>96.9</v>
      </c>
      <c r="F22" s="33">
        <v>96.8</v>
      </c>
      <c r="G22" s="33">
        <v>97.5</v>
      </c>
      <c r="H22" s="33">
        <v>97.4</v>
      </c>
      <c r="I22" s="33">
        <v>97.1</v>
      </c>
      <c r="J22" s="33">
        <v>97.1</v>
      </c>
      <c r="K22" s="33">
        <v>96.7</v>
      </c>
      <c r="L22" s="33" t="s">
        <v>28</v>
      </c>
      <c r="M22" s="33" t="s">
        <v>28</v>
      </c>
      <c r="N22" s="33">
        <v>88.4</v>
      </c>
      <c r="O22" s="33">
        <v>87.2</v>
      </c>
      <c r="P22" s="33">
        <v>88.6</v>
      </c>
      <c r="Q22" s="33">
        <v>87.3</v>
      </c>
      <c r="R22" s="33">
        <v>86.6</v>
      </c>
      <c r="S22" s="33">
        <v>85.5</v>
      </c>
      <c r="T22" s="33">
        <v>85.6</v>
      </c>
      <c r="U22" s="33" t="s">
        <v>28</v>
      </c>
    </row>
    <row r="23" spans="1:21" ht="13.8" customHeight="1" x14ac:dyDescent="0.25">
      <c r="A23" s="19" t="s">
        <v>92</v>
      </c>
      <c r="B23" s="33">
        <v>88</v>
      </c>
      <c r="C23" s="33">
        <v>89.3</v>
      </c>
      <c r="D23" s="33">
        <v>88.9</v>
      </c>
      <c r="E23" s="33">
        <v>90.8</v>
      </c>
      <c r="F23" s="33">
        <v>93</v>
      </c>
      <c r="G23" s="33">
        <v>91.5</v>
      </c>
      <c r="H23" s="33">
        <v>92.6</v>
      </c>
      <c r="I23" s="33">
        <v>94.3</v>
      </c>
      <c r="J23" s="33">
        <v>93.1</v>
      </c>
      <c r="K23" s="33">
        <v>91.2</v>
      </c>
      <c r="L23" s="33" t="s">
        <v>28</v>
      </c>
      <c r="M23" s="33" t="s">
        <v>28</v>
      </c>
      <c r="N23" s="33" t="s">
        <v>28</v>
      </c>
      <c r="O23" s="33" t="s">
        <v>28</v>
      </c>
      <c r="P23" s="33" t="s">
        <v>28</v>
      </c>
      <c r="Q23" s="33" t="s">
        <v>28</v>
      </c>
      <c r="R23" s="33" t="s">
        <v>28</v>
      </c>
      <c r="S23" s="33" t="s">
        <v>28</v>
      </c>
      <c r="T23" s="33" t="s">
        <v>28</v>
      </c>
      <c r="U23" s="33" t="s">
        <v>28</v>
      </c>
    </row>
    <row r="24" spans="1:21" ht="17.399999999999999" customHeight="1" x14ac:dyDescent="0.25">
      <c r="A24" s="36" t="s">
        <v>69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ht="13.8" customHeight="1" x14ac:dyDescent="0.25">
      <c r="A25" s="19" t="s">
        <v>90</v>
      </c>
      <c r="B25" s="33">
        <v>53.6</v>
      </c>
      <c r="C25" s="33">
        <v>55.6</v>
      </c>
      <c r="D25" s="33">
        <v>55.4</v>
      </c>
      <c r="E25" s="33">
        <v>55.9</v>
      </c>
      <c r="F25" s="33">
        <v>54.5</v>
      </c>
      <c r="G25" s="33">
        <v>55</v>
      </c>
      <c r="H25" s="33">
        <v>56.3</v>
      </c>
      <c r="I25" s="33">
        <v>56.9</v>
      </c>
      <c r="J25" s="33">
        <v>57.8</v>
      </c>
      <c r="K25" s="33">
        <v>58.8</v>
      </c>
      <c r="L25" s="33">
        <v>59</v>
      </c>
      <c r="M25" s="33">
        <v>59.7</v>
      </c>
      <c r="N25" s="33">
        <v>58.8</v>
      </c>
      <c r="O25" s="33">
        <v>58.2</v>
      </c>
      <c r="P25" s="33">
        <v>60.8</v>
      </c>
      <c r="Q25" s="33">
        <v>61.7</v>
      </c>
      <c r="R25" s="33">
        <v>56.8</v>
      </c>
      <c r="S25" s="33">
        <v>57.8</v>
      </c>
      <c r="T25" s="33" t="s">
        <v>28</v>
      </c>
      <c r="U25" s="33" t="s">
        <v>28</v>
      </c>
    </row>
    <row r="26" spans="1:21" ht="13.8" customHeight="1" x14ac:dyDescent="0.25">
      <c r="A26" s="19" t="s">
        <v>91</v>
      </c>
      <c r="B26" s="33">
        <v>93.6</v>
      </c>
      <c r="C26" s="33">
        <v>94.7</v>
      </c>
      <c r="D26" s="33">
        <v>95.3</v>
      </c>
      <c r="E26" s="33">
        <v>95.9</v>
      </c>
      <c r="F26" s="33">
        <v>95.2</v>
      </c>
      <c r="G26" s="33">
        <v>96.2</v>
      </c>
      <c r="H26" s="33">
        <v>97</v>
      </c>
      <c r="I26" s="33">
        <v>97.6</v>
      </c>
      <c r="J26" s="33">
        <v>96.9</v>
      </c>
      <c r="K26" s="33">
        <v>95</v>
      </c>
      <c r="L26" s="33">
        <v>95</v>
      </c>
      <c r="M26" s="33">
        <v>96.8</v>
      </c>
      <c r="N26" s="33">
        <v>97.1</v>
      </c>
      <c r="O26" s="33">
        <v>96.8</v>
      </c>
      <c r="P26" s="33">
        <v>94.7</v>
      </c>
      <c r="Q26" s="33">
        <v>93.8</v>
      </c>
      <c r="R26" s="33">
        <v>96.2</v>
      </c>
      <c r="S26" s="33">
        <v>96</v>
      </c>
      <c r="T26" s="33" t="s">
        <v>28</v>
      </c>
      <c r="U26" s="33" t="s">
        <v>28</v>
      </c>
    </row>
    <row r="27" spans="1:21" ht="13.8" customHeight="1" x14ac:dyDescent="0.25">
      <c r="A27" s="19" t="s">
        <v>92</v>
      </c>
      <c r="B27" s="33">
        <v>0.1</v>
      </c>
      <c r="C27" s="33">
        <v>0.1</v>
      </c>
      <c r="D27" s="33">
        <v>0.1</v>
      </c>
      <c r="E27" s="33">
        <v>0.3</v>
      </c>
      <c r="F27" s="33">
        <v>0</v>
      </c>
      <c r="G27" s="33">
        <v>0</v>
      </c>
      <c r="H27" s="33">
        <v>0</v>
      </c>
      <c r="I27" s="33">
        <v>0</v>
      </c>
      <c r="J27" s="33" t="s">
        <v>28</v>
      </c>
      <c r="K27" s="33" t="s">
        <v>28</v>
      </c>
      <c r="L27" s="33" t="s">
        <v>28</v>
      </c>
      <c r="M27" s="33" t="s">
        <v>28</v>
      </c>
      <c r="N27" s="33" t="s">
        <v>28</v>
      </c>
      <c r="O27" s="33" t="s">
        <v>28</v>
      </c>
      <c r="P27" s="33" t="s">
        <v>28</v>
      </c>
      <c r="Q27" s="33" t="s">
        <v>28</v>
      </c>
      <c r="R27" s="33" t="s">
        <v>28</v>
      </c>
      <c r="S27" s="33" t="s">
        <v>28</v>
      </c>
      <c r="T27" s="33" t="s">
        <v>28</v>
      </c>
      <c r="U27" s="33" t="s">
        <v>28</v>
      </c>
    </row>
    <row r="28" spans="1:21" ht="17.399999999999999" customHeight="1" x14ac:dyDescent="0.25">
      <c r="A28" s="36" t="s">
        <v>70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8" customHeight="1" x14ac:dyDescent="0.25">
      <c r="A29" s="19" t="s">
        <v>90</v>
      </c>
      <c r="B29" s="33">
        <v>37.200000000000003</v>
      </c>
      <c r="C29" s="33">
        <v>42.1</v>
      </c>
      <c r="D29" s="33">
        <v>47.7</v>
      </c>
      <c r="E29" s="33">
        <v>51.1</v>
      </c>
      <c r="F29" s="33">
        <v>52.6</v>
      </c>
      <c r="G29" s="33">
        <v>54.2</v>
      </c>
      <c r="H29" s="33">
        <v>55.2</v>
      </c>
      <c r="I29" s="33">
        <v>55.3</v>
      </c>
      <c r="J29" s="33">
        <v>55</v>
      </c>
      <c r="K29" s="33">
        <v>55.1</v>
      </c>
      <c r="L29" s="33">
        <v>55.3</v>
      </c>
      <c r="M29" s="33">
        <v>56.3</v>
      </c>
      <c r="N29" s="33">
        <v>57.3</v>
      </c>
      <c r="O29" s="33">
        <v>58</v>
      </c>
      <c r="P29" s="33">
        <v>58.3</v>
      </c>
      <c r="Q29" s="33">
        <v>59.2</v>
      </c>
      <c r="R29" s="33">
        <v>58.9</v>
      </c>
      <c r="S29" s="33">
        <v>61.4</v>
      </c>
      <c r="T29" s="33">
        <v>61.8</v>
      </c>
      <c r="U29" s="33">
        <v>61.1</v>
      </c>
    </row>
    <row r="30" spans="1:21" ht="13.8" customHeight="1" x14ac:dyDescent="0.25">
      <c r="A30" s="19" t="s">
        <v>91</v>
      </c>
      <c r="B30" s="33">
        <v>90.6</v>
      </c>
      <c r="C30" s="33">
        <v>92.8</v>
      </c>
      <c r="D30" s="33">
        <v>94.5</v>
      </c>
      <c r="E30" s="33">
        <v>95.6</v>
      </c>
      <c r="F30" s="33">
        <v>96.2</v>
      </c>
      <c r="G30" s="33">
        <v>96.5</v>
      </c>
      <c r="H30" s="33">
        <v>96.5</v>
      </c>
      <c r="I30" s="33">
        <v>96.7</v>
      </c>
      <c r="J30" s="33">
        <v>96.6</v>
      </c>
      <c r="K30" s="33">
        <v>96.7</v>
      </c>
      <c r="L30" s="33">
        <v>96.6</v>
      </c>
      <c r="M30" s="33">
        <v>96.9</v>
      </c>
      <c r="N30" s="33">
        <v>97</v>
      </c>
      <c r="O30" s="33">
        <v>97.1</v>
      </c>
      <c r="P30" s="33">
        <v>97</v>
      </c>
      <c r="Q30" s="33">
        <v>97.3</v>
      </c>
      <c r="R30" s="33">
        <v>97.4</v>
      </c>
      <c r="S30" s="33">
        <v>97.2</v>
      </c>
      <c r="T30" s="33">
        <v>97.2</v>
      </c>
      <c r="U30" s="33">
        <v>97.4</v>
      </c>
    </row>
    <row r="31" spans="1:21" ht="13.8" customHeight="1" x14ac:dyDescent="0.25">
      <c r="A31" s="19" t="s">
        <v>92</v>
      </c>
      <c r="B31" s="33">
        <v>0.9</v>
      </c>
      <c r="C31" s="33">
        <v>0.8</v>
      </c>
      <c r="D31" s="33">
        <v>0.9</v>
      </c>
      <c r="E31" s="33">
        <v>0.8</v>
      </c>
      <c r="F31" s="33">
        <v>0.9</v>
      </c>
      <c r="G31" s="33">
        <v>0.8</v>
      </c>
      <c r="H31" s="33">
        <v>0.7</v>
      </c>
      <c r="I31" s="33">
        <v>0.6</v>
      </c>
      <c r="J31" s="33">
        <v>0.6</v>
      </c>
      <c r="K31" s="33">
        <v>0.6</v>
      </c>
      <c r="L31" s="33">
        <v>0.6</v>
      </c>
      <c r="M31" s="33">
        <v>0.5</v>
      </c>
      <c r="N31" s="19">
        <v>0.5</v>
      </c>
      <c r="O31" s="33">
        <v>0.6</v>
      </c>
      <c r="P31" s="33">
        <v>0.6</v>
      </c>
      <c r="Q31" s="33">
        <v>0.6</v>
      </c>
      <c r="R31" s="33">
        <v>0.6</v>
      </c>
      <c r="S31" s="33">
        <v>0.6</v>
      </c>
      <c r="T31" s="33">
        <v>0.6</v>
      </c>
      <c r="U31" s="33">
        <v>0.6</v>
      </c>
    </row>
    <row r="32" spans="1:21" ht="17.399999999999999" customHeight="1" x14ac:dyDescent="0.25">
      <c r="A32" s="36" t="s">
        <v>71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ht="13.8" customHeight="1" x14ac:dyDescent="0.25">
      <c r="A33" s="19" t="s">
        <v>90</v>
      </c>
      <c r="B33" s="33">
        <v>45.1</v>
      </c>
      <c r="C33" s="33">
        <v>45.6</v>
      </c>
      <c r="D33" s="33">
        <v>46.6</v>
      </c>
      <c r="E33" s="33">
        <v>47.1</v>
      </c>
      <c r="F33" s="33">
        <v>46.9</v>
      </c>
      <c r="G33" s="33">
        <v>46.8</v>
      </c>
      <c r="H33" s="33">
        <v>47.8</v>
      </c>
      <c r="I33" s="33">
        <v>48.3</v>
      </c>
      <c r="J33" s="33">
        <v>57.3</v>
      </c>
      <c r="K33" s="33">
        <v>56</v>
      </c>
      <c r="L33" s="33">
        <v>46.7</v>
      </c>
      <c r="M33" s="33">
        <v>49.9</v>
      </c>
      <c r="N33" s="33">
        <v>50.6</v>
      </c>
      <c r="O33" s="33">
        <v>51.5</v>
      </c>
      <c r="P33" s="33">
        <v>51.6</v>
      </c>
      <c r="Q33" s="33">
        <v>51.5</v>
      </c>
      <c r="R33" s="33">
        <v>51.2</v>
      </c>
      <c r="S33" s="33">
        <v>52.6</v>
      </c>
      <c r="T33" s="33">
        <v>53.8</v>
      </c>
      <c r="U33" s="33">
        <v>52.5</v>
      </c>
    </row>
    <row r="34" spans="1:21" ht="13.8" customHeight="1" x14ac:dyDescent="0.25">
      <c r="A34" s="19" t="s">
        <v>91</v>
      </c>
      <c r="B34" s="33">
        <v>96.4</v>
      </c>
      <c r="C34" s="33">
        <v>97.4</v>
      </c>
      <c r="D34" s="33">
        <v>98.1</v>
      </c>
      <c r="E34" s="33">
        <v>97.6</v>
      </c>
      <c r="F34" s="33">
        <v>98</v>
      </c>
      <c r="G34" s="33">
        <v>98.2</v>
      </c>
      <c r="H34" s="33">
        <v>98.3</v>
      </c>
      <c r="I34" s="33">
        <v>98.1</v>
      </c>
      <c r="J34" s="33">
        <v>97.4</v>
      </c>
      <c r="K34" s="33">
        <v>95.5</v>
      </c>
      <c r="L34" s="33">
        <v>96.1</v>
      </c>
      <c r="M34" s="33">
        <v>96.6</v>
      </c>
      <c r="N34" s="33">
        <v>95.8</v>
      </c>
      <c r="O34" s="33">
        <v>96.3</v>
      </c>
      <c r="P34" s="33">
        <v>96.6</v>
      </c>
      <c r="Q34" s="33">
        <v>96.5</v>
      </c>
      <c r="R34" s="33">
        <v>96.4</v>
      </c>
      <c r="S34" s="33">
        <v>96.4</v>
      </c>
      <c r="T34" s="33">
        <v>96.4</v>
      </c>
      <c r="U34" s="33">
        <v>96.3</v>
      </c>
    </row>
    <row r="35" spans="1:21" ht="13.8" customHeight="1" thickBot="1" x14ac:dyDescent="0.3">
      <c r="A35" s="22" t="s">
        <v>92</v>
      </c>
      <c r="B35" s="34">
        <v>83.3</v>
      </c>
      <c r="C35" s="34">
        <v>86.3</v>
      </c>
      <c r="D35" s="34">
        <v>86.2</v>
      </c>
      <c r="E35" s="34">
        <v>87.8</v>
      </c>
      <c r="F35" s="34">
        <v>86.3</v>
      </c>
      <c r="G35" s="34">
        <v>87.1</v>
      </c>
      <c r="H35" s="34">
        <v>86.6</v>
      </c>
      <c r="I35" s="34">
        <v>87.3</v>
      </c>
      <c r="J35" s="34">
        <v>85.6</v>
      </c>
      <c r="K35" s="34">
        <v>86.3</v>
      </c>
      <c r="L35" s="34">
        <v>87.1</v>
      </c>
      <c r="M35" s="34">
        <v>86.6</v>
      </c>
      <c r="N35" s="34">
        <v>85.4</v>
      </c>
      <c r="O35" s="34">
        <v>86</v>
      </c>
      <c r="P35" s="34">
        <v>85.9</v>
      </c>
      <c r="Q35" s="34">
        <v>85.2</v>
      </c>
      <c r="R35" s="34">
        <v>85.7</v>
      </c>
      <c r="S35" s="34">
        <v>86.5</v>
      </c>
      <c r="T35" s="34">
        <v>87.3</v>
      </c>
      <c r="U35" s="34">
        <v>87.6</v>
      </c>
    </row>
    <row r="36" spans="1:21" ht="13.8" customHeight="1" x14ac:dyDescent="0.25">
      <c r="A36" s="55" t="s">
        <v>93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21" ht="13.8" customHeight="1" x14ac:dyDescent="0.25">
      <c r="A37" s="55" t="s">
        <v>56</v>
      </c>
    </row>
    <row r="38" spans="1:21" ht="13.8" customHeight="1" x14ac:dyDescent="0.25">
      <c r="A38" s="55" t="s">
        <v>95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B3:U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AE01-A558-4603-AE32-04C290503FD0}">
  <dimension ref="A1:S64"/>
  <sheetViews>
    <sheetView showGridLines="0" workbookViewId="0">
      <selection activeCell="A2" sqref="A2"/>
    </sheetView>
  </sheetViews>
  <sheetFormatPr defaultRowHeight="14.4" x14ac:dyDescent="0.3"/>
  <cols>
    <col min="1" max="1" width="5.21875" customWidth="1"/>
    <col min="2" max="2" width="9.88671875" customWidth="1"/>
    <col min="3" max="9" width="12.6640625" customWidth="1"/>
  </cols>
  <sheetData>
    <row r="1" spans="1:19" ht="13.8" customHeight="1" x14ac:dyDescent="0.3">
      <c r="A1" s="19" t="s">
        <v>44</v>
      </c>
      <c r="Q1" s="19"/>
      <c r="R1" s="19"/>
      <c r="S1" s="19"/>
    </row>
    <row r="2" spans="1:19" ht="27" customHeight="1" thickBot="1" x14ac:dyDescent="0.35">
      <c r="A2" s="2" t="s">
        <v>111</v>
      </c>
      <c r="B2" s="19"/>
      <c r="C2" s="19"/>
      <c r="D2" s="19"/>
      <c r="E2" s="19"/>
      <c r="F2" s="19"/>
      <c r="G2" s="19"/>
      <c r="H2" s="19"/>
      <c r="I2" s="19"/>
      <c r="Q2" s="19"/>
      <c r="R2" s="19"/>
      <c r="S2" s="19"/>
    </row>
    <row r="3" spans="1:19" ht="13.8" customHeight="1" x14ac:dyDescent="0.3">
      <c r="A3" s="21"/>
      <c r="B3" s="26" t="s">
        <v>3</v>
      </c>
      <c r="C3" s="26" t="s">
        <v>67</v>
      </c>
      <c r="D3" s="26" t="s">
        <v>54</v>
      </c>
      <c r="E3" s="26" t="s">
        <v>55</v>
      </c>
      <c r="F3" s="26" t="s">
        <v>68</v>
      </c>
      <c r="G3" s="26" t="s">
        <v>69</v>
      </c>
      <c r="H3" s="26" t="s">
        <v>70</v>
      </c>
      <c r="I3" s="26" t="s">
        <v>71</v>
      </c>
      <c r="L3" s="19"/>
    </row>
    <row r="4" spans="1:19" ht="17.399999999999999" customHeight="1" x14ac:dyDescent="0.3">
      <c r="A4" s="58">
        <v>1995</v>
      </c>
      <c r="B4" s="71">
        <v>62.5</v>
      </c>
      <c r="C4" s="71">
        <v>68.599999999999994</v>
      </c>
      <c r="D4" s="71" t="s">
        <v>110</v>
      </c>
      <c r="E4" s="71">
        <v>69.599999999999994</v>
      </c>
      <c r="F4" s="71" t="s">
        <v>110</v>
      </c>
      <c r="G4" s="71">
        <v>87.4</v>
      </c>
      <c r="H4" s="71" t="s">
        <v>110</v>
      </c>
      <c r="I4" s="71" t="s">
        <v>110</v>
      </c>
    </row>
    <row r="5" spans="1:19" ht="13.8" customHeight="1" x14ac:dyDescent="0.3">
      <c r="A5" s="68">
        <v>1996</v>
      </c>
      <c r="B5" s="64" t="s">
        <v>110</v>
      </c>
      <c r="C5" s="64" t="s">
        <v>110</v>
      </c>
      <c r="D5" s="64" t="s">
        <v>110</v>
      </c>
      <c r="E5" s="64" t="s">
        <v>110</v>
      </c>
      <c r="F5" s="64" t="s">
        <v>110</v>
      </c>
      <c r="G5" s="64" t="s">
        <v>110</v>
      </c>
      <c r="H5" s="64" t="s">
        <v>110</v>
      </c>
      <c r="I5" s="64" t="s">
        <v>110</v>
      </c>
    </row>
    <row r="6" spans="1:19" ht="13.8" customHeight="1" x14ac:dyDescent="0.3">
      <c r="A6" s="68">
        <v>1997</v>
      </c>
      <c r="B6" s="64" t="s">
        <v>110</v>
      </c>
      <c r="C6" s="64" t="s">
        <v>110</v>
      </c>
      <c r="D6" s="64" t="s">
        <v>110</v>
      </c>
      <c r="E6" s="64" t="s">
        <v>110</v>
      </c>
      <c r="F6" s="64" t="s">
        <v>110</v>
      </c>
      <c r="G6" s="64" t="s">
        <v>110</v>
      </c>
      <c r="H6" s="64">
        <v>78.3</v>
      </c>
      <c r="I6" s="64" t="s">
        <v>110</v>
      </c>
    </row>
    <row r="7" spans="1:19" ht="13.8" customHeight="1" x14ac:dyDescent="0.3">
      <c r="A7" s="68">
        <v>1998</v>
      </c>
      <c r="B7" s="64" t="s">
        <v>110</v>
      </c>
      <c r="C7" s="64" t="s">
        <v>110</v>
      </c>
      <c r="D7" s="64">
        <v>88.2</v>
      </c>
      <c r="E7" s="64" t="s">
        <v>110</v>
      </c>
      <c r="F7" s="64">
        <v>86</v>
      </c>
      <c r="G7" s="64" t="s">
        <v>110</v>
      </c>
      <c r="H7" s="64" t="s">
        <v>110</v>
      </c>
      <c r="I7" s="64">
        <v>81.400000000000006</v>
      </c>
    </row>
    <row r="8" spans="1:19" ht="13.8" customHeight="1" x14ac:dyDescent="0.3">
      <c r="A8" s="68">
        <v>1999</v>
      </c>
      <c r="B8" s="64">
        <v>66</v>
      </c>
      <c r="C8" s="64">
        <v>65.3</v>
      </c>
      <c r="D8" s="64" t="s">
        <v>110</v>
      </c>
      <c r="E8" s="64">
        <v>76.900000000000006</v>
      </c>
      <c r="F8" s="64" t="s">
        <v>110</v>
      </c>
      <c r="G8" s="64">
        <v>84.1</v>
      </c>
      <c r="H8" s="64" t="s">
        <v>110</v>
      </c>
      <c r="I8" s="64" t="s">
        <v>110</v>
      </c>
    </row>
    <row r="9" spans="1:19" ht="17.399999999999999" customHeight="1" x14ac:dyDescent="0.3">
      <c r="A9" s="68">
        <v>2000</v>
      </c>
      <c r="B9" s="64" t="s">
        <v>110</v>
      </c>
      <c r="C9" s="64" t="s">
        <v>110</v>
      </c>
      <c r="D9" s="64" t="s">
        <v>110</v>
      </c>
      <c r="E9" s="64" t="s">
        <v>110</v>
      </c>
      <c r="F9" s="64" t="s">
        <v>110</v>
      </c>
      <c r="G9" s="64" t="s">
        <v>110</v>
      </c>
      <c r="H9" s="64" t="s">
        <v>110</v>
      </c>
      <c r="I9" s="64" t="s">
        <v>110</v>
      </c>
    </row>
    <row r="10" spans="1:19" ht="13.8" customHeight="1" x14ac:dyDescent="0.3">
      <c r="A10" s="68">
        <v>2001</v>
      </c>
      <c r="B10" s="64" t="s">
        <v>110</v>
      </c>
      <c r="C10" s="64" t="s">
        <v>110</v>
      </c>
      <c r="D10" s="64" t="s">
        <v>110</v>
      </c>
      <c r="E10" s="64" t="s">
        <v>110</v>
      </c>
      <c r="F10" s="64">
        <v>87.2</v>
      </c>
      <c r="G10" s="64" t="s">
        <v>110</v>
      </c>
      <c r="H10" s="64">
        <v>75.5</v>
      </c>
      <c r="I10" s="64" t="s">
        <v>110</v>
      </c>
    </row>
    <row r="11" spans="1:19" ht="13.8" customHeight="1" x14ac:dyDescent="0.3">
      <c r="A11" s="68">
        <v>2002</v>
      </c>
      <c r="B11" s="64" t="s">
        <v>110</v>
      </c>
      <c r="C11" s="64" t="s">
        <v>110</v>
      </c>
      <c r="D11" s="64">
        <v>91.6</v>
      </c>
      <c r="E11" s="64">
        <v>75.400000000000006</v>
      </c>
      <c r="F11" s="64" t="s">
        <v>110</v>
      </c>
      <c r="G11" s="64" t="s">
        <v>110</v>
      </c>
      <c r="H11" s="64" t="s">
        <v>110</v>
      </c>
      <c r="I11" s="64">
        <v>80.099999999999994</v>
      </c>
    </row>
    <row r="12" spans="1:19" ht="13.8" customHeight="1" x14ac:dyDescent="0.3">
      <c r="A12" s="68">
        <v>2003</v>
      </c>
      <c r="B12" s="64">
        <v>67.599999999999994</v>
      </c>
      <c r="C12" s="64">
        <v>66.7</v>
      </c>
      <c r="D12" s="64" t="s">
        <v>110</v>
      </c>
      <c r="E12" s="64" t="s">
        <v>110</v>
      </c>
      <c r="F12" s="64" t="s">
        <v>110</v>
      </c>
      <c r="G12" s="64">
        <v>87.7</v>
      </c>
      <c r="H12" s="64" t="s">
        <v>110</v>
      </c>
      <c r="I12" s="64" t="s">
        <v>110</v>
      </c>
    </row>
    <row r="13" spans="1:19" ht="13.8" customHeight="1" x14ac:dyDescent="0.3">
      <c r="A13" s="68">
        <v>2004</v>
      </c>
      <c r="B13" s="64" t="s">
        <v>110</v>
      </c>
      <c r="C13" s="64" t="s">
        <v>110</v>
      </c>
      <c r="D13" s="64">
        <v>92.3</v>
      </c>
      <c r="E13" s="64" t="s">
        <v>110</v>
      </c>
      <c r="F13" s="64" t="s">
        <v>110</v>
      </c>
      <c r="G13" s="64" t="s">
        <v>110</v>
      </c>
      <c r="H13" s="64" t="s">
        <v>110</v>
      </c>
      <c r="I13" s="64" t="s">
        <v>110</v>
      </c>
    </row>
    <row r="14" spans="1:19" ht="17.399999999999999" customHeight="1" x14ac:dyDescent="0.3">
      <c r="A14" s="68">
        <v>2005</v>
      </c>
      <c r="B14" s="64" t="s">
        <v>110</v>
      </c>
      <c r="C14" s="64" t="s">
        <v>110</v>
      </c>
      <c r="D14" s="64" t="s">
        <v>110</v>
      </c>
      <c r="E14" s="64">
        <v>74.900000000000006</v>
      </c>
      <c r="F14" s="64">
        <v>84.5</v>
      </c>
      <c r="G14" s="64" t="s">
        <v>110</v>
      </c>
      <c r="H14" s="64">
        <v>77.400000000000006</v>
      </c>
      <c r="I14" s="64" t="s">
        <v>110</v>
      </c>
    </row>
    <row r="15" spans="1:19" ht="13.8" customHeight="1" x14ac:dyDescent="0.3">
      <c r="A15" s="68">
        <v>2006</v>
      </c>
      <c r="B15" s="64" t="s">
        <v>110</v>
      </c>
      <c r="C15" s="64" t="s">
        <v>110</v>
      </c>
      <c r="D15" s="64" t="s">
        <v>110</v>
      </c>
      <c r="E15" s="64" t="s">
        <v>110</v>
      </c>
      <c r="F15" s="64" t="s">
        <v>110</v>
      </c>
      <c r="G15" s="64" t="s">
        <v>110</v>
      </c>
      <c r="H15" s="64" t="s">
        <v>110</v>
      </c>
      <c r="I15" s="64">
        <v>82</v>
      </c>
    </row>
    <row r="16" spans="1:19" ht="13.8" customHeight="1" x14ac:dyDescent="0.3">
      <c r="A16" s="68">
        <v>2007</v>
      </c>
      <c r="B16" s="64">
        <v>67.8</v>
      </c>
      <c r="C16" s="64">
        <v>65</v>
      </c>
      <c r="D16" s="64" t="s">
        <v>110</v>
      </c>
      <c r="E16" s="64" t="s">
        <v>110</v>
      </c>
      <c r="F16" s="64">
        <v>86.6</v>
      </c>
      <c r="G16" s="64">
        <v>83.6</v>
      </c>
      <c r="H16" s="64" t="s">
        <v>110</v>
      </c>
      <c r="I16" s="64" t="s">
        <v>110</v>
      </c>
    </row>
    <row r="17" spans="1:11" ht="13.8" customHeight="1" x14ac:dyDescent="0.3">
      <c r="A17" s="68">
        <v>2008</v>
      </c>
      <c r="B17" s="64" t="s">
        <v>110</v>
      </c>
      <c r="C17" s="64" t="s">
        <v>110</v>
      </c>
      <c r="D17" s="64">
        <v>89.5</v>
      </c>
      <c r="E17" s="64" t="s">
        <v>110</v>
      </c>
      <c r="F17" s="64" t="s">
        <v>110</v>
      </c>
      <c r="G17" s="64" t="s">
        <v>110</v>
      </c>
      <c r="H17" s="64" t="s">
        <v>110</v>
      </c>
      <c r="I17" s="64" t="s">
        <v>110</v>
      </c>
    </row>
    <row r="18" spans="1:11" ht="13.8" customHeight="1" x14ac:dyDescent="0.3">
      <c r="A18" s="68">
        <v>2009</v>
      </c>
      <c r="B18" s="64" t="s">
        <v>110</v>
      </c>
      <c r="C18" s="64" t="s">
        <v>110</v>
      </c>
      <c r="D18" s="64" t="s">
        <v>110</v>
      </c>
      <c r="E18" s="64">
        <v>71.3</v>
      </c>
      <c r="F18" s="64" t="s">
        <v>110</v>
      </c>
      <c r="G18" s="64">
        <v>85.1</v>
      </c>
      <c r="H18" s="64">
        <v>76.400000000000006</v>
      </c>
      <c r="I18" s="64" t="s">
        <v>110</v>
      </c>
    </row>
    <row r="19" spans="1:11" ht="17.399999999999999" customHeight="1" x14ac:dyDescent="0.3">
      <c r="A19" s="68">
        <v>2010</v>
      </c>
      <c r="B19" s="64" t="s">
        <v>110</v>
      </c>
      <c r="C19" s="64" t="s">
        <v>110</v>
      </c>
      <c r="D19" s="64" t="s">
        <v>110</v>
      </c>
      <c r="E19" s="64" t="s">
        <v>110</v>
      </c>
      <c r="F19" s="64" t="s">
        <v>110</v>
      </c>
      <c r="G19" s="64" t="s">
        <v>110</v>
      </c>
      <c r="H19" s="64" t="s">
        <v>110</v>
      </c>
      <c r="I19" s="64">
        <v>84.6</v>
      </c>
    </row>
    <row r="20" spans="1:11" ht="13.8" customHeight="1" x14ac:dyDescent="0.3">
      <c r="A20" s="68">
        <v>2011</v>
      </c>
      <c r="B20" s="64">
        <v>66.900000000000006</v>
      </c>
      <c r="C20" s="64">
        <v>67.400000000000006</v>
      </c>
      <c r="D20" s="64">
        <v>87.1</v>
      </c>
      <c r="E20" s="64" t="s">
        <v>110</v>
      </c>
      <c r="F20" s="64">
        <v>87.7</v>
      </c>
      <c r="G20" s="64" t="s">
        <v>110</v>
      </c>
      <c r="H20" s="64" t="s">
        <v>110</v>
      </c>
      <c r="I20" s="64" t="s">
        <v>110</v>
      </c>
    </row>
    <row r="21" spans="1:11" ht="13.8" customHeight="1" x14ac:dyDescent="0.3">
      <c r="A21" s="68">
        <v>2012</v>
      </c>
      <c r="B21" s="64" t="s">
        <v>110</v>
      </c>
      <c r="C21" s="64" t="s">
        <v>110</v>
      </c>
      <c r="D21" s="64" t="s">
        <v>110</v>
      </c>
      <c r="E21" s="64" t="s">
        <v>110</v>
      </c>
      <c r="F21" s="64" t="s">
        <v>110</v>
      </c>
      <c r="G21" s="64" t="s">
        <v>110</v>
      </c>
      <c r="H21" s="64" t="s">
        <v>110</v>
      </c>
      <c r="I21" s="64" t="s">
        <v>110</v>
      </c>
    </row>
    <row r="22" spans="1:11" ht="13.8" customHeight="1" x14ac:dyDescent="0.3">
      <c r="A22" s="68">
        <v>2013</v>
      </c>
      <c r="B22" s="64" t="s">
        <v>110</v>
      </c>
      <c r="C22" s="64" t="s">
        <v>110</v>
      </c>
      <c r="D22" s="64" t="s">
        <v>110</v>
      </c>
      <c r="E22" s="64">
        <v>74.2</v>
      </c>
      <c r="F22" s="64" t="s">
        <v>110</v>
      </c>
      <c r="G22" s="64">
        <v>81.5</v>
      </c>
      <c r="H22" s="64">
        <v>78.2</v>
      </c>
      <c r="I22" s="64" t="s">
        <v>110</v>
      </c>
    </row>
    <row r="23" spans="1:11" ht="13.8" customHeight="1" x14ac:dyDescent="0.3">
      <c r="A23" s="68">
        <v>2014</v>
      </c>
      <c r="B23" s="64" t="s">
        <v>110</v>
      </c>
      <c r="C23" s="64" t="s">
        <v>110</v>
      </c>
      <c r="D23" s="64" t="s">
        <v>110</v>
      </c>
      <c r="E23" s="64">
        <v>72.900000000000006</v>
      </c>
      <c r="F23" s="64" t="s">
        <v>110</v>
      </c>
      <c r="G23" s="64" t="s">
        <v>110</v>
      </c>
      <c r="H23" s="64" t="s">
        <v>110</v>
      </c>
      <c r="I23" s="64">
        <v>85.8</v>
      </c>
    </row>
    <row r="24" spans="1:11" ht="17.399999999999999" customHeight="1" x14ac:dyDescent="0.3">
      <c r="A24" s="68">
        <v>2015</v>
      </c>
      <c r="B24" s="64">
        <v>70.400000000000006</v>
      </c>
      <c r="C24" s="64">
        <v>66.900000000000006</v>
      </c>
      <c r="D24" s="64">
        <v>88.8</v>
      </c>
      <c r="E24" s="64" t="s">
        <v>110</v>
      </c>
      <c r="F24" s="64">
        <v>85.89</v>
      </c>
      <c r="G24" s="64" t="s">
        <v>110</v>
      </c>
      <c r="H24" s="64" t="s">
        <v>110</v>
      </c>
      <c r="I24" s="64" t="s">
        <v>110</v>
      </c>
    </row>
    <row r="25" spans="1:11" ht="13.8" customHeight="1" x14ac:dyDescent="0.3">
      <c r="A25" s="68">
        <v>2016</v>
      </c>
      <c r="B25" s="64" t="s">
        <v>110</v>
      </c>
      <c r="C25" s="64" t="s">
        <v>110</v>
      </c>
      <c r="D25" s="64" t="s">
        <v>110</v>
      </c>
      <c r="E25" s="64" t="s">
        <v>110</v>
      </c>
      <c r="F25" s="64" t="s">
        <v>110</v>
      </c>
      <c r="G25" s="64">
        <v>79.2</v>
      </c>
      <c r="H25" s="64" t="s">
        <v>110</v>
      </c>
      <c r="I25" s="64" t="s">
        <v>110</v>
      </c>
    </row>
    <row r="26" spans="1:11" ht="13.8" customHeight="1" x14ac:dyDescent="0.3">
      <c r="A26" s="68">
        <v>2017</v>
      </c>
      <c r="B26" s="64" t="s">
        <v>110</v>
      </c>
      <c r="C26" s="64" t="s">
        <v>110</v>
      </c>
      <c r="D26" s="64" t="s">
        <v>110</v>
      </c>
      <c r="E26" s="64" t="s">
        <v>110</v>
      </c>
      <c r="F26" s="64" t="s">
        <v>110</v>
      </c>
      <c r="G26" s="64">
        <v>81.2</v>
      </c>
      <c r="H26" s="64">
        <v>78.2</v>
      </c>
      <c r="I26" s="64" t="s">
        <v>110</v>
      </c>
    </row>
    <row r="27" spans="1:11" ht="13.8" customHeight="1" x14ac:dyDescent="0.3">
      <c r="A27" s="68">
        <v>2018</v>
      </c>
      <c r="B27" s="64" t="s">
        <v>110</v>
      </c>
      <c r="C27" s="64" t="s">
        <v>110</v>
      </c>
      <c r="D27" s="64" t="s">
        <v>110</v>
      </c>
      <c r="E27" s="64">
        <v>71.900000000000006</v>
      </c>
      <c r="F27" s="64" t="s">
        <v>110</v>
      </c>
      <c r="G27" s="64" t="s">
        <v>110</v>
      </c>
      <c r="H27" s="64" t="s">
        <v>110</v>
      </c>
      <c r="I27" s="64">
        <v>87.2</v>
      </c>
    </row>
    <row r="28" spans="1:11" ht="13.8" customHeight="1" x14ac:dyDescent="0.3">
      <c r="A28" s="68">
        <v>2019</v>
      </c>
      <c r="B28" s="64">
        <v>69.7</v>
      </c>
      <c r="C28" s="64">
        <v>72.099999999999994</v>
      </c>
      <c r="D28" s="64">
        <v>89.8</v>
      </c>
      <c r="E28" s="64" t="s">
        <v>110</v>
      </c>
      <c r="F28" s="64">
        <v>84.6</v>
      </c>
      <c r="G28" s="64" t="s">
        <v>110</v>
      </c>
      <c r="H28" s="64" t="s">
        <v>110</v>
      </c>
      <c r="I28" s="64" t="s">
        <v>110</v>
      </c>
    </row>
    <row r="29" spans="1:11" ht="17.399999999999999" customHeight="1" x14ac:dyDescent="0.3">
      <c r="A29" s="68">
        <v>2020</v>
      </c>
      <c r="B29" s="64" t="s">
        <v>110</v>
      </c>
      <c r="C29" s="64" t="s">
        <v>110</v>
      </c>
      <c r="D29" s="64" t="s">
        <v>110</v>
      </c>
      <c r="E29" s="64" t="s">
        <v>110</v>
      </c>
      <c r="F29" s="64" t="s">
        <v>110</v>
      </c>
      <c r="G29" s="64" t="s">
        <v>110</v>
      </c>
      <c r="H29" s="64" t="s">
        <v>110</v>
      </c>
      <c r="I29" s="64" t="s">
        <v>110</v>
      </c>
    </row>
    <row r="30" spans="1:11" ht="13.8" customHeight="1" x14ac:dyDescent="0.3">
      <c r="A30" s="68">
        <v>2021</v>
      </c>
      <c r="B30" s="64" t="s">
        <v>110</v>
      </c>
      <c r="C30" s="64" t="s">
        <v>110</v>
      </c>
      <c r="D30" s="64" t="s">
        <v>110</v>
      </c>
      <c r="E30" s="64">
        <v>65.92</v>
      </c>
      <c r="F30" s="64" t="s">
        <v>110</v>
      </c>
      <c r="G30" s="64">
        <v>80.09</v>
      </c>
      <c r="H30" s="64">
        <v>77.16</v>
      </c>
      <c r="I30" s="64" t="s">
        <v>110</v>
      </c>
    </row>
    <row r="31" spans="1:11" ht="13.8" customHeight="1" x14ac:dyDescent="0.3">
      <c r="A31" s="68">
        <v>2022</v>
      </c>
      <c r="B31" s="64" t="s">
        <v>110</v>
      </c>
      <c r="C31" s="64" t="s">
        <v>110</v>
      </c>
      <c r="D31" s="64">
        <v>88.1</v>
      </c>
      <c r="E31" s="64" t="s">
        <v>110</v>
      </c>
      <c r="F31" s="64">
        <v>84.16</v>
      </c>
      <c r="G31" s="64" t="s">
        <v>110</v>
      </c>
      <c r="H31" s="64" t="s">
        <v>110</v>
      </c>
      <c r="I31" s="64">
        <v>84.2</v>
      </c>
    </row>
    <row r="32" spans="1:11" ht="13.8" customHeight="1" x14ac:dyDescent="0.3">
      <c r="A32" s="68">
        <v>2023</v>
      </c>
      <c r="B32" s="64">
        <v>68.3</v>
      </c>
      <c r="C32" s="64">
        <v>72</v>
      </c>
      <c r="D32" s="64" t="s">
        <v>110</v>
      </c>
      <c r="E32" s="64" t="s">
        <v>110</v>
      </c>
      <c r="F32" s="64" t="s">
        <v>110</v>
      </c>
      <c r="G32" s="64" t="s">
        <v>110</v>
      </c>
      <c r="H32" s="64" t="s">
        <v>110</v>
      </c>
      <c r="I32" s="64" t="s">
        <v>110</v>
      </c>
      <c r="K32" s="19"/>
    </row>
    <row r="33" spans="1:11" ht="13.8" customHeight="1" x14ac:dyDescent="0.3">
      <c r="A33" s="68">
        <v>2024</v>
      </c>
      <c r="B33" s="64" t="s">
        <v>110</v>
      </c>
      <c r="C33" s="64" t="s">
        <v>110</v>
      </c>
      <c r="D33" s="64" t="s">
        <v>110</v>
      </c>
      <c r="E33" s="64" t="s">
        <v>110</v>
      </c>
      <c r="F33" s="64" t="s">
        <v>110</v>
      </c>
      <c r="G33" s="64">
        <v>80.2</v>
      </c>
      <c r="H33" s="64" t="s">
        <v>110</v>
      </c>
      <c r="I33" s="64" t="s">
        <v>110</v>
      </c>
      <c r="K33" s="19"/>
    </row>
    <row r="34" spans="1:11" ht="15" thickBot="1" x14ac:dyDescent="0.35">
      <c r="A34" s="59">
        <v>2025</v>
      </c>
      <c r="B34" s="35" t="s">
        <v>110</v>
      </c>
      <c r="C34" s="35" t="s">
        <v>110</v>
      </c>
      <c r="D34" s="35" t="s">
        <v>110</v>
      </c>
      <c r="E34" s="35">
        <v>70.900000000000006</v>
      </c>
      <c r="F34" s="35" t="s">
        <v>110</v>
      </c>
      <c r="G34" s="35" t="s">
        <v>110</v>
      </c>
      <c r="H34" s="35" t="s">
        <v>110</v>
      </c>
      <c r="I34" s="35" t="s">
        <v>110</v>
      </c>
      <c r="K34" s="19"/>
    </row>
    <row r="35" spans="1:11" ht="13.8" customHeight="1" x14ac:dyDescent="0.3">
      <c r="A35" s="55" t="s">
        <v>56</v>
      </c>
      <c r="B35" s="19"/>
      <c r="C35" s="19"/>
      <c r="D35" s="19"/>
      <c r="E35" s="19"/>
      <c r="F35" s="19"/>
      <c r="G35" s="19"/>
      <c r="H35" s="19"/>
      <c r="I35" s="19"/>
      <c r="K35" s="19"/>
    </row>
    <row r="36" spans="1:11" ht="13.8" customHeight="1" x14ac:dyDescent="0.3">
      <c r="A36" s="55" t="s">
        <v>95</v>
      </c>
      <c r="B36" s="19"/>
      <c r="C36" s="19"/>
      <c r="D36" s="19"/>
      <c r="E36" s="19"/>
      <c r="F36" s="19"/>
      <c r="G36" s="19"/>
      <c r="H36" s="19"/>
      <c r="I36" s="19"/>
    </row>
    <row r="37" spans="1:11" ht="12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</row>
    <row r="38" spans="1:11" ht="12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</row>
    <row r="39" spans="1:11" x14ac:dyDescent="0.3">
      <c r="A39" s="19"/>
      <c r="B39" s="19"/>
      <c r="C39" s="19"/>
      <c r="D39" s="19"/>
      <c r="E39" s="19"/>
      <c r="F39" s="19"/>
      <c r="G39" s="19"/>
      <c r="H39" s="19"/>
      <c r="I39" s="19"/>
    </row>
    <row r="40" spans="1:11" x14ac:dyDescent="0.3">
      <c r="A40" s="19"/>
      <c r="B40" s="19"/>
      <c r="C40" s="19"/>
      <c r="D40" s="19"/>
      <c r="E40" s="19"/>
      <c r="F40" s="19"/>
      <c r="G40" s="19"/>
      <c r="H40" s="19"/>
      <c r="I40" s="19"/>
    </row>
    <row r="41" spans="1:11" x14ac:dyDescent="0.3">
      <c r="B41" s="19"/>
      <c r="C41" s="19"/>
      <c r="D41" s="19"/>
      <c r="E41" s="19"/>
      <c r="F41" s="19"/>
      <c r="G41" s="19"/>
      <c r="H41" s="19"/>
      <c r="I41" s="19"/>
    </row>
    <row r="42" spans="1:11" x14ac:dyDescent="0.3">
      <c r="A42" s="19"/>
      <c r="B42" s="19"/>
      <c r="C42" s="19"/>
      <c r="D42" s="19"/>
      <c r="E42" s="19"/>
      <c r="F42" s="19"/>
      <c r="G42" s="19"/>
      <c r="H42" s="19"/>
      <c r="I42" s="19"/>
    </row>
    <row r="43" spans="1:11" x14ac:dyDescent="0.3">
      <c r="A43" s="19"/>
      <c r="B43" s="19"/>
      <c r="C43" s="19"/>
      <c r="D43" s="19"/>
      <c r="E43" s="19"/>
      <c r="F43" s="19"/>
      <c r="G43" s="19"/>
      <c r="H43" s="19"/>
      <c r="I43" s="19"/>
    </row>
    <row r="44" spans="1:11" x14ac:dyDescent="0.3">
      <c r="B44" s="19"/>
      <c r="C44" s="19"/>
      <c r="D44" s="19"/>
      <c r="E44" s="19"/>
      <c r="F44" s="19"/>
      <c r="G44" s="19"/>
      <c r="H44" s="19"/>
      <c r="I44" s="19"/>
    </row>
    <row r="45" spans="1:11" x14ac:dyDescent="0.3">
      <c r="A45" s="19"/>
      <c r="B45" s="19"/>
      <c r="C45" s="19"/>
      <c r="D45" s="19"/>
      <c r="E45" s="19"/>
      <c r="F45" s="19"/>
      <c r="G45" s="19"/>
      <c r="H45" s="19"/>
      <c r="I45" s="19"/>
    </row>
    <row r="46" spans="1:11" x14ac:dyDescent="0.3">
      <c r="B46" s="19"/>
      <c r="C46" s="19"/>
      <c r="D46" s="19"/>
      <c r="E46" s="19"/>
      <c r="F46" s="19"/>
      <c r="G46" s="19"/>
      <c r="H46" s="19"/>
      <c r="I46" s="19"/>
    </row>
    <row r="47" spans="1:11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11" x14ac:dyDescent="0.3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3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3">
      <c r="A54" s="19"/>
      <c r="B54" s="19"/>
      <c r="C54" s="19"/>
      <c r="D54" s="19"/>
      <c r="E54" s="19"/>
      <c r="F54" s="19"/>
      <c r="G54" s="19"/>
      <c r="H54" s="19"/>
      <c r="I54" s="19"/>
    </row>
    <row r="55" spans="1:9" x14ac:dyDescent="0.3">
      <c r="A55" s="19"/>
      <c r="B55" s="19"/>
      <c r="C55" s="19"/>
      <c r="D55" s="19"/>
      <c r="E55" s="19"/>
      <c r="F55" s="19"/>
      <c r="G55" s="19"/>
      <c r="H55" s="19"/>
      <c r="I55" s="19"/>
    </row>
    <row r="56" spans="1:9" x14ac:dyDescent="0.3">
      <c r="A56" s="19"/>
      <c r="B56" s="19"/>
      <c r="C56" s="19"/>
      <c r="D56" s="19"/>
      <c r="E56" s="19"/>
      <c r="F56" s="19"/>
      <c r="G56" s="19"/>
      <c r="H56" s="19"/>
      <c r="I56" s="19"/>
    </row>
    <row r="57" spans="1:9" x14ac:dyDescent="0.3">
      <c r="A57" s="19"/>
      <c r="B57" s="19"/>
      <c r="C57" s="19"/>
      <c r="D57" s="19"/>
      <c r="E57" s="19"/>
      <c r="F57" s="19"/>
      <c r="G57" s="19"/>
      <c r="H57" s="19"/>
      <c r="I57" s="19"/>
    </row>
    <row r="58" spans="1:9" x14ac:dyDescent="0.3">
      <c r="A58" s="19"/>
      <c r="B58" s="19"/>
      <c r="C58" s="19"/>
      <c r="D58" s="19"/>
      <c r="E58" s="19"/>
      <c r="F58" s="19"/>
      <c r="G58" s="19"/>
      <c r="H58" s="19"/>
      <c r="I58" s="19"/>
    </row>
    <row r="59" spans="1:9" x14ac:dyDescent="0.3">
      <c r="A59" s="19"/>
      <c r="B59" s="19"/>
      <c r="C59" s="19"/>
      <c r="D59" s="19"/>
      <c r="E59" s="19"/>
      <c r="F59" s="19"/>
      <c r="G59" s="19"/>
      <c r="H59" s="19"/>
      <c r="I59" s="19"/>
    </row>
    <row r="60" spans="1:9" x14ac:dyDescent="0.3">
      <c r="A60" s="19"/>
      <c r="B60" s="19"/>
      <c r="C60" s="19"/>
      <c r="D60" s="19"/>
      <c r="E60" s="19"/>
      <c r="F60" s="19"/>
      <c r="G60" s="19"/>
      <c r="H60" s="19"/>
      <c r="I60" s="19"/>
    </row>
    <row r="61" spans="1:9" x14ac:dyDescent="0.3">
      <c r="A61" s="19"/>
      <c r="B61" s="19"/>
      <c r="C61" s="19"/>
      <c r="D61" s="19"/>
      <c r="E61" s="19"/>
      <c r="F61" s="19"/>
      <c r="G61" s="19"/>
      <c r="H61" s="19"/>
      <c r="I61" s="19"/>
    </row>
    <row r="62" spans="1:9" x14ac:dyDescent="0.3">
      <c r="A62" s="19"/>
      <c r="B62" s="19"/>
      <c r="C62" s="19"/>
      <c r="D62" s="19"/>
      <c r="E62" s="19"/>
      <c r="F62" s="19"/>
      <c r="G62" s="19"/>
      <c r="H62" s="19"/>
      <c r="I62" s="19"/>
    </row>
    <row r="63" spans="1:9" x14ac:dyDescent="0.3">
      <c r="A63" s="19"/>
      <c r="B63" s="19"/>
      <c r="C63" s="19"/>
      <c r="D63" s="19"/>
      <c r="E63" s="19"/>
      <c r="F63" s="19"/>
      <c r="G63" s="19"/>
      <c r="H63" s="19"/>
      <c r="I63" s="19"/>
    </row>
    <row r="64" spans="1:9" x14ac:dyDescent="0.3">
      <c r="A64" s="19"/>
      <c r="B64" s="19"/>
      <c r="C64" s="19"/>
      <c r="D64" s="19"/>
      <c r="E64" s="19"/>
      <c r="F64" s="19"/>
      <c r="G64" s="19"/>
      <c r="H64" s="19"/>
      <c r="I64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1294-A887-47E7-8FA1-F7191482A697}">
  <dimension ref="A1:S55"/>
  <sheetViews>
    <sheetView showGridLines="0" workbookViewId="0">
      <selection activeCell="E34" sqref="E34"/>
    </sheetView>
  </sheetViews>
  <sheetFormatPr defaultRowHeight="14.4" x14ac:dyDescent="0.3"/>
  <cols>
    <col min="1" max="1" width="5.21875" customWidth="1"/>
    <col min="2" max="2" width="7.88671875" customWidth="1"/>
    <col min="3" max="3" width="11.109375" customWidth="1"/>
    <col min="4" max="4" width="13.6640625" customWidth="1"/>
    <col min="5" max="9" width="11.109375" customWidth="1"/>
  </cols>
  <sheetData>
    <row r="1" spans="1:19" ht="13.8" customHeight="1" x14ac:dyDescent="0.3">
      <c r="A1" s="19" t="s">
        <v>44</v>
      </c>
      <c r="Q1" s="19"/>
      <c r="R1" s="19"/>
      <c r="S1" s="19"/>
    </row>
    <row r="2" spans="1:19" s="72" customFormat="1" ht="27" customHeight="1" thickBot="1" x14ac:dyDescent="0.35">
      <c r="A2" s="2" t="s">
        <v>112</v>
      </c>
    </row>
    <row r="3" spans="1:19" ht="13.8" customHeight="1" x14ac:dyDescent="0.3">
      <c r="A3" s="28"/>
      <c r="B3" s="29" t="s">
        <v>3</v>
      </c>
      <c r="C3" s="29" t="s">
        <v>67</v>
      </c>
      <c r="D3" s="29" t="s">
        <v>54</v>
      </c>
      <c r="E3" s="29" t="s">
        <v>55</v>
      </c>
      <c r="F3" s="29" t="s">
        <v>68</v>
      </c>
      <c r="G3" s="29" t="s">
        <v>69</v>
      </c>
      <c r="H3" s="29" t="s">
        <v>70</v>
      </c>
      <c r="I3" s="29" t="s">
        <v>71</v>
      </c>
      <c r="L3" s="19"/>
    </row>
    <row r="4" spans="1:19" ht="13.8" customHeight="1" x14ac:dyDescent="0.3">
      <c r="A4" s="68">
        <v>2003</v>
      </c>
      <c r="B4" s="31">
        <v>33</v>
      </c>
      <c r="C4" s="31">
        <v>37</v>
      </c>
      <c r="D4" s="31" t="s">
        <v>28</v>
      </c>
      <c r="E4" s="31" t="s">
        <v>28</v>
      </c>
      <c r="F4" s="31">
        <v>38</v>
      </c>
      <c r="G4" s="31">
        <v>36</v>
      </c>
      <c r="H4" s="31">
        <v>37</v>
      </c>
      <c r="I4" s="31">
        <v>45</v>
      </c>
    </row>
    <row r="5" spans="1:19" ht="13.8" customHeight="1" x14ac:dyDescent="0.3">
      <c r="A5" s="68">
        <v>2004</v>
      </c>
      <c r="B5" s="31">
        <v>33</v>
      </c>
      <c r="C5" s="31">
        <v>38</v>
      </c>
      <c r="D5" s="31">
        <v>9</v>
      </c>
      <c r="E5" s="31" t="s">
        <v>28</v>
      </c>
      <c r="F5" s="31">
        <v>38</v>
      </c>
      <c r="G5" s="31">
        <v>31</v>
      </c>
      <c r="H5" s="31">
        <v>38</v>
      </c>
      <c r="I5" s="31">
        <v>48</v>
      </c>
    </row>
    <row r="6" spans="1:19" ht="17.399999999999999" customHeight="1" x14ac:dyDescent="0.3">
      <c r="A6" s="68">
        <v>2005</v>
      </c>
      <c r="B6" s="31">
        <v>30</v>
      </c>
      <c r="C6" s="31">
        <v>38</v>
      </c>
      <c r="D6" s="31" t="s">
        <v>28</v>
      </c>
      <c r="E6" s="31">
        <v>42</v>
      </c>
      <c r="F6" s="31">
        <v>40</v>
      </c>
      <c r="G6" s="31">
        <v>33</v>
      </c>
      <c r="H6" s="31">
        <v>36</v>
      </c>
      <c r="I6" s="31">
        <v>49</v>
      </c>
    </row>
    <row r="7" spans="1:19" ht="13.8" customHeight="1" x14ac:dyDescent="0.3">
      <c r="A7" s="68">
        <v>2006</v>
      </c>
      <c r="B7" s="31">
        <v>30</v>
      </c>
      <c r="C7" s="31">
        <v>38</v>
      </c>
      <c r="D7" s="31" t="s">
        <v>28</v>
      </c>
      <c r="E7" s="31" t="s">
        <v>28</v>
      </c>
      <c r="F7" s="31">
        <v>39</v>
      </c>
      <c r="G7" s="31">
        <v>34</v>
      </c>
      <c r="H7" s="31">
        <v>35</v>
      </c>
      <c r="I7" s="31">
        <v>47</v>
      </c>
    </row>
    <row r="8" spans="1:19" ht="13.8" customHeight="1" x14ac:dyDescent="0.3">
      <c r="A8" s="68">
        <v>2007</v>
      </c>
      <c r="B8" s="31">
        <v>30</v>
      </c>
      <c r="C8" s="31">
        <v>42</v>
      </c>
      <c r="D8" s="31" t="s">
        <v>28</v>
      </c>
      <c r="E8" s="31" t="s">
        <v>28</v>
      </c>
      <c r="F8" s="31">
        <v>37</v>
      </c>
      <c r="G8" s="31">
        <v>32</v>
      </c>
      <c r="H8" s="31">
        <v>35</v>
      </c>
      <c r="I8" s="31">
        <v>47</v>
      </c>
    </row>
    <row r="9" spans="1:19" ht="13.8" customHeight="1" x14ac:dyDescent="0.3">
      <c r="A9" s="68">
        <v>2008</v>
      </c>
      <c r="B9" s="31">
        <v>33</v>
      </c>
      <c r="C9" s="31">
        <v>41</v>
      </c>
      <c r="D9" s="31">
        <v>21</v>
      </c>
      <c r="E9" s="31" t="s">
        <v>28</v>
      </c>
      <c r="F9" s="31">
        <v>38</v>
      </c>
      <c r="G9" s="31">
        <v>33</v>
      </c>
      <c r="H9" s="31">
        <v>36</v>
      </c>
      <c r="I9" s="31">
        <v>46</v>
      </c>
    </row>
    <row r="10" spans="1:19" ht="13.8" customHeight="1" x14ac:dyDescent="0.3">
      <c r="A10" s="68">
        <v>2009</v>
      </c>
      <c r="B10" s="31">
        <v>30</v>
      </c>
      <c r="C10" s="31">
        <v>40</v>
      </c>
      <c r="D10" s="31" t="s">
        <v>28</v>
      </c>
      <c r="E10" s="31">
        <v>29</v>
      </c>
      <c r="F10" s="31">
        <v>39</v>
      </c>
      <c r="G10" s="31">
        <v>43</v>
      </c>
      <c r="H10" s="31">
        <v>39</v>
      </c>
      <c r="I10" s="31">
        <v>46</v>
      </c>
    </row>
    <row r="11" spans="1:19" ht="17.399999999999999" customHeight="1" x14ac:dyDescent="0.3">
      <c r="A11" s="68">
        <v>2010</v>
      </c>
      <c r="B11" s="31">
        <v>30</v>
      </c>
      <c r="C11" s="31">
        <v>40</v>
      </c>
      <c r="D11" s="31" t="s">
        <v>28</v>
      </c>
      <c r="E11" s="31" t="s">
        <v>28</v>
      </c>
      <c r="F11" s="31">
        <v>38</v>
      </c>
      <c r="G11" s="31">
        <v>41</v>
      </c>
      <c r="H11" s="31">
        <v>39</v>
      </c>
      <c r="I11" s="31">
        <v>46</v>
      </c>
    </row>
    <row r="12" spans="1:19" ht="13.8" customHeight="1" x14ac:dyDescent="0.3">
      <c r="A12" s="68">
        <v>2011</v>
      </c>
      <c r="B12" s="31">
        <v>20</v>
      </c>
      <c r="C12" s="31">
        <v>43</v>
      </c>
      <c r="D12" s="31">
        <v>30</v>
      </c>
      <c r="E12" s="31" t="s">
        <v>28</v>
      </c>
      <c r="F12" s="31">
        <v>39</v>
      </c>
      <c r="G12" s="31">
        <v>39</v>
      </c>
      <c r="H12" s="31">
        <v>40</v>
      </c>
      <c r="I12" s="31">
        <v>45</v>
      </c>
    </row>
    <row r="13" spans="1:19" ht="13.8" customHeight="1" x14ac:dyDescent="0.3">
      <c r="A13" s="68">
        <v>2012</v>
      </c>
      <c r="B13" s="31">
        <v>20</v>
      </c>
      <c r="C13" s="31">
        <v>43</v>
      </c>
      <c r="D13" s="31" t="s">
        <v>28</v>
      </c>
      <c r="E13" s="31" t="s">
        <v>28</v>
      </c>
      <c r="F13" s="31">
        <v>41</v>
      </c>
      <c r="G13" s="31">
        <v>40</v>
      </c>
      <c r="H13" s="31">
        <v>40</v>
      </c>
      <c r="I13" s="31">
        <v>44</v>
      </c>
    </row>
    <row r="14" spans="1:19" ht="13.8" customHeight="1" x14ac:dyDescent="0.3">
      <c r="A14" s="68">
        <v>2013</v>
      </c>
      <c r="B14" s="31">
        <v>23</v>
      </c>
      <c r="C14" s="31">
        <v>43</v>
      </c>
      <c r="D14" s="31" t="s">
        <v>28</v>
      </c>
      <c r="E14" s="31">
        <v>41</v>
      </c>
      <c r="F14" s="31">
        <v>38</v>
      </c>
      <c r="G14" s="31">
        <v>41</v>
      </c>
      <c r="H14" s="31">
        <v>39</v>
      </c>
      <c r="I14" s="31">
        <v>44</v>
      </c>
    </row>
    <row r="15" spans="1:19" ht="13.8" customHeight="1" x14ac:dyDescent="0.3">
      <c r="A15" s="68">
        <v>2014</v>
      </c>
      <c r="B15" s="31">
        <v>23</v>
      </c>
      <c r="C15" s="31">
        <v>42</v>
      </c>
      <c r="D15" s="31" t="s">
        <v>28</v>
      </c>
      <c r="E15" s="31">
        <v>43</v>
      </c>
      <c r="F15" s="31">
        <v>39</v>
      </c>
      <c r="G15" s="31">
        <v>41</v>
      </c>
      <c r="H15" s="31">
        <v>39</v>
      </c>
      <c r="I15" s="31">
        <v>44</v>
      </c>
    </row>
    <row r="16" spans="1:19" ht="17.399999999999999" customHeight="1" x14ac:dyDescent="0.3">
      <c r="A16" s="68">
        <v>2015</v>
      </c>
      <c r="B16" s="31">
        <v>30</v>
      </c>
      <c r="C16" s="31">
        <v>42</v>
      </c>
      <c r="D16" s="31">
        <v>30</v>
      </c>
      <c r="E16" s="31">
        <v>33</v>
      </c>
      <c r="F16" s="31">
        <v>37</v>
      </c>
      <c r="G16" s="31">
        <v>46</v>
      </c>
      <c r="H16" s="31">
        <v>40</v>
      </c>
      <c r="I16" s="31">
        <v>44</v>
      </c>
    </row>
    <row r="17" spans="1:11" ht="13.8" customHeight="1" x14ac:dyDescent="0.3">
      <c r="A17" s="68">
        <v>2016</v>
      </c>
      <c r="B17" s="31">
        <v>30</v>
      </c>
      <c r="C17" s="31">
        <v>42</v>
      </c>
      <c r="D17" s="31" t="s">
        <v>28</v>
      </c>
      <c r="E17" s="31">
        <v>33</v>
      </c>
      <c r="F17" s="31">
        <v>37</v>
      </c>
      <c r="G17" s="31">
        <v>48</v>
      </c>
      <c r="H17" s="31">
        <v>40</v>
      </c>
      <c r="I17" s="31">
        <v>46</v>
      </c>
    </row>
    <row r="18" spans="1:11" ht="13.8" customHeight="1" x14ac:dyDescent="0.3">
      <c r="A18" s="68">
        <v>2017</v>
      </c>
      <c r="B18" s="31">
        <v>30</v>
      </c>
      <c r="C18" s="31">
        <v>42</v>
      </c>
      <c r="D18" s="31" t="s">
        <v>28</v>
      </c>
      <c r="E18" s="31">
        <v>31</v>
      </c>
      <c r="F18" s="31">
        <v>37</v>
      </c>
      <c r="G18" s="31">
        <v>38</v>
      </c>
      <c r="H18" s="31">
        <v>41</v>
      </c>
      <c r="I18" s="31">
        <v>46</v>
      </c>
    </row>
    <row r="19" spans="1:11" ht="13.8" customHeight="1" x14ac:dyDescent="0.3">
      <c r="A19" s="68">
        <v>2018</v>
      </c>
      <c r="B19" s="31">
        <v>30</v>
      </c>
      <c r="C19" s="31">
        <v>42</v>
      </c>
      <c r="D19" s="31" t="s">
        <v>28</v>
      </c>
      <c r="E19" s="31">
        <v>42</v>
      </c>
      <c r="F19" s="31">
        <v>36</v>
      </c>
      <c r="G19" s="31">
        <v>38</v>
      </c>
      <c r="H19" s="31">
        <v>41</v>
      </c>
      <c r="I19" s="31">
        <v>47</v>
      </c>
    </row>
    <row r="20" spans="1:11" ht="13.8" customHeight="1" x14ac:dyDescent="0.3">
      <c r="A20" s="68">
        <v>2019</v>
      </c>
      <c r="B20" s="31">
        <v>30</v>
      </c>
      <c r="C20" s="31">
        <v>47</v>
      </c>
      <c r="D20" s="31">
        <v>24</v>
      </c>
      <c r="E20" s="31" t="s">
        <v>28</v>
      </c>
      <c r="F20" s="31">
        <v>40</v>
      </c>
      <c r="G20" s="31">
        <v>38</v>
      </c>
      <c r="H20" s="31">
        <v>41</v>
      </c>
      <c r="I20" s="31">
        <v>48</v>
      </c>
    </row>
    <row r="21" spans="1:11" ht="17.399999999999999" customHeight="1" x14ac:dyDescent="0.3">
      <c r="A21" s="68">
        <v>2020</v>
      </c>
      <c r="B21" s="31">
        <v>30</v>
      </c>
      <c r="C21" s="31">
        <v>46</v>
      </c>
      <c r="D21" s="31" t="s">
        <v>28</v>
      </c>
      <c r="E21" s="31">
        <v>47</v>
      </c>
      <c r="F21" s="31">
        <v>40</v>
      </c>
      <c r="G21" s="31">
        <v>40</v>
      </c>
      <c r="H21" s="31">
        <v>41</v>
      </c>
      <c r="I21" s="31">
        <v>50</v>
      </c>
    </row>
    <row r="22" spans="1:11" ht="13.8" customHeight="1" x14ac:dyDescent="0.3">
      <c r="A22" s="68">
        <v>2021</v>
      </c>
      <c r="B22" s="31">
        <v>30</v>
      </c>
      <c r="C22" s="31">
        <v>46</v>
      </c>
      <c r="D22" s="31" t="s">
        <v>28</v>
      </c>
      <c r="E22" s="31">
        <v>32</v>
      </c>
      <c r="F22" s="31">
        <v>41</v>
      </c>
      <c r="G22" s="31">
        <v>48</v>
      </c>
      <c r="H22" s="31">
        <v>45</v>
      </c>
      <c r="I22" s="31">
        <v>48</v>
      </c>
    </row>
    <row r="23" spans="1:11" ht="13.8" customHeight="1" x14ac:dyDescent="0.3">
      <c r="A23" s="68">
        <v>2022</v>
      </c>
      <c r="B23" s="31">
        <v>30</v>
      </c>
      <c r="C23" s="31">
        <v>46</v>
      </c>
      <c r="D23" s="31">
        <v>30</v>
      </c>
      <c r="E23" s="31" t="s">
        <v>28</v>
      </c>
      <c r="F23" s="31">
        <v>43</v>
      </c>
      <c r="G23" s="31">
        <v>48</v>
      </c>
      <c r="H23" s="31">
        <v>45</v>
      </c>
      <c r="I23" s="31">
        <v>46</v>
      </c>
    </row>
    <row r="24" spans="1:11" ht="13.8" customHeight="1" x14ac:dyDescent="0.3">
      <c r="A24" s="68">
        <v>2023</v>
      </c>
      <c r="B24" s="31">
        <v>20</v>
      </c>
      <c r="C24" s="31">
        <v>46</v>
      </c>
      <c r="D24" s="31" t="s">
        <v>28</v>
      </c>
      <c r="E24" s="31" t="s">
        <v>28</v>
      </c>
      <c r="F24" s="31">
        <v>44</v>
      </c>
      <c r="G24" s="31">
        <v>48</v>
      </c>
      <c r="H24" s="31">
        <v>45</v>
      </c>
      <c r="I24" s="31">
        <v>47</v>
      </c>
      <c r="K24" s="19"/>
    </row>
    <row r="25" spans="1:11" ht="15" thickBot="1" x14ac:dyDescent="0.35">
      <c r="A25" s="59">
        <v>2024</v>
      </c>
      <c r="B25" s="46">
        <v>23</v>
      </c>
      <c r="C25" s="46">
        <v>46</v>
      </c>
      <c r="D25" s="46" t="s">
        <v>28</v>
      </c>
      <c r="E25" s="46" t="s">
        <v>28</v>
      </c>
      <c r="F25" s="46">
        <v>45</v>
      </c>
      <c r="G25" s="46">
        <v>49</v>
      </c>
      <c r="H25" s="46">
        <v>45</v>
      </c>
      <c r="I25" s="46">
        <v>46</v>
      </c>
      <c r="K25" s="19"/>
    </row>
    <row r="26" spans="1:11" ht="13.8" customHeight="1" x14ac:dyDescent="0.3">
      <c r="A26" s="55" t="s">
        <v>56</v>
      </c>
      <c r="B26" s="19"/>
      <c r="C26" s="19"/>
      <c r="D26" s="19"/>
      <c r="E26" s="19"/>
      <c r="F26" s="19"/>
      <c r="G26" s="19"/>
      <c r="H26" s="19"/>
      <c r="I26" s="19"/>
      <c r="K26" s="19"/>
    </row>
    <row r="27" spans="1:11" ht="13.8" customHeight="1" x14ac:dyDescent="0.3">
      <c r="A27" s="55" t="s">
        <v>95</v>
      </c>
      <c r="B27" s="19"/>
      <c r="C27" s="19"/>
      <c r="D27" s="19"/>
      <c r="E27" s="19"/>
      <c r="F27" s="19"/>
      <c r="G27" s="19"/>
      <c r="H27" s="19"/>
      <c r="I27" s="19"/>
    </row>
    <row r="28" spans="1:11" ht="12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</row>
    <row r="29" spans="1:11" ht="12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</row>
    <row r="30" spans="1:11" x14ac:dyDescent="0.3">
      <c r="A30" s="19"/>
      <c r="B30" s="19"/>
      <c r="C30" s="19"/>
      <c r="D30" s="19"/>
      <c r="E30" s="19"/>
      <c r="F30" s="19"/>
      <c r="G30" s="19"/>
      <c r="H30" s="19"/>
      <c r="I30" s="19"/>
    </row>
    <row r="31" spans="1:11" x14ac:dyDescent="0.3">
      <c r="A31" s="19"/>
      <c r="B31" s="19"/>
      <c r="C31" s="19"/>
      <c r="D31" s="19"/>
      <c r="E31" s="19"/>
      <c r="F31" s="19"/>
      <c r="G31" s="19"/>
      <c r="H31" s="19"/>
      <c r="I31" s="19"/>
    </row>
    <row r="32" spans="1:11" x14ac:dyDescent="0.3">
      <c r="B32" s="19"/>
      <c r="C32" s="19"/>
      <c r="D32" s="19"/>
      <c r="E32" s="19"/>
      <c r="F32" s="19"/>
      <c r="G32" s="19"/>
      <c r="H32" s="19"/>
      <c r="I32" s="19"/>
    </row>
    <row r="33" spans="1:9" x14ac:dyDescent="0.3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3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3">
      <c r="B35" s="19"/>
      <c r="C35" s="19"/>
      <c r="D35" s="19"/>
      <c r="E35" s="19"/>
      <c r="F35" s="19"/>
      <c r="G35" s="19"/>
      <c r="H35" s="19"/>
      <c r="I35" s="19"/>
    </row>
    <row r="36" spans="1:9" x14ac:dyDescent="0.3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3">
      <c r="B37" s="19"/>
      <c r="C37" s="19"/>
      <c r="D37" s="19"/>
      <c r="E37" s="19"/>
      <c r="F37" s="19"/>
      <c r="G37" s="19"/>
      <c r="H37" s="19"/>
      <c r="I37" s="19"/>
    </row>
    <row r="38" spans="1:9" x14ac:dyDescent="0.3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3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3">
      <c r="A40" s="19"/>
      <c r="B40" s="19"/>
      <c r="C40" s="19"/>
      <c r="D40" s="19"/>
      <c r="E40" s="19"/>
      <c r="F40" s="19"/>
      <c r="G40" s="19"/>
      <c r="H40" s="19"/>
      <c r="I40" s="19"/>
    </row>
    <row r="41" spans="1:9" x14ac:dyDescent="0.3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3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3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3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3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3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3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3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3">
      <c r="A54" s="19"/>
      <c r="B54" s="19"/>
      <c r="C54" s="19"/>
      <c r="D54" s="19"/>
      <c r="E54" s="19"/>
      <c r="F54" s="19"/>
      <c r="G54" s="19"/>
      <c r="H54" s="19"/>
      <c r="I54" s="19"/>
    </row>
    <row r="55" spans="1:9" x14ac:dyDescent="0.3">
      <c r="A55" s="19"/>
      <c r="B55" s="19"/>
      <c r="C55" s="19"/>
      <c r="D55" s="19"/>
      <c r="E55" s="19"/>
      <c r="F55" s="19"/>
      <c r="G55" s="19"/>
      <c r="H55" s="19"/>
      <c r="I55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74E1-E3C0-43DB-8F42-CA19C7FC0ECF}">
  <dimension ref="A1:AA42"/>
  <sheetViews>
    <sheetView workbookViewId="0">
      <selection activeCell="M24" sqref="M24"/>
    </sheetView>
  </sheetViews>
  <sheetFormatPr defaultColWidth="9.109375" defaultRowHeight="12" x14ac:dyDescent="0.25"/>
  <cols>
    <col min="1" max="20" width="9.109375" style="19"/>
    <col min="21" max="21" width="8" style="19" customWidth="1"/>
    <col min="22" max="16384" width="9.109375" style="19"/>
  </cols>
  <sheetData>
    <row r="1" spans="1:27" x14ac:dyDescent="0.25">
      <c r="A1" s="19" t="s">
        <v>38</v>
      </c>
    </row>
    <row r="3" spans="1:27" x14ac:dyDescent="0.25">
      <c r="A3" s="19" t="s">
        <v>40</v>
      </c>
    </row>
    <row r="4" spans="1:27" x14ac:dyDescent="0.25">
      <c r="B4" s="39" t="s">
        <v>11</v>
      </c>
      <c r="C4" s="39" t="s">
        <v>12</v>
      </c>
      <c r="D4" s="39" t="s">
        <v>13</v>
      </c>
      <c r="E4" s="39" t="s">
        <v>14</v>
      </c>
      <c r="F4" s="39" t="s">
        <v>15</v>
      </c>
      <c r="G4" s="39" t="s">
        <v>16</v>
      </c>
      <c r="H4" s="39" t="s">
        <v>17</v>
      </c>
      <c r="I4" s="39" t="s">
        <v>18</v>
      </c>
      <c r="J4" s="39" t="s">
        <v>19</v>
      </c>
      <c r="K4" s="39" t="s">
        <v>20</v>
      </c>
      <c r="L4" s="39" t="s">
        <v>21</v>
      </c>
      <c r="M4" s="39" t="s">
        <v>22</v>
      </c>
      <c r="N4" s="39" t="s">
        <v>23</v>
      </c>
      <c r="O4" s="39" t="s">
        <v>24</v>
      </c>
      <c r="P4" s="39" t="s">
        <v>25</v>
      </c>
      <c r="Q4" s="39" t="s">
        <v>26</v>
      </c>
      <c r="R4" s="39" t="s">
        <v>29</v>
      </c>
      <c r="S4" s="39">
        <v>2017</v>
      </c>
      <c r="T4" s="39">
        <v>2018</v>
      </c>
      <c r="U4" s="39">
        <v>2019</v>
      </c>
      <c r="V4" s="39">
        <v>2020</v>
      </c>
      <c r="W4" s="39">
        <v>2021</v>
      </c>
      <c r="X4" s="39">
        <v>2022</v>
      </c>
      <c r="Y4" s="39">
        <v>2023</v>
      </c>
      <c r="Z4" s="39">
        <v>2024</v>
      </c>
      <c r="AA4" s="39">
        <v>2025</v>
      </c>
    </row>
    <row r="5" spans="1:27" x14ac:dyDescent="0.25">
      <c r="A5" s="19" t="s">
        <v>3</v>
      </c>
      <c r="B5" s="32">
        <f>'Population development'!B5</f>
        <v>25706</v>
      </c>
      <c r="C5" s="32">
        <f>'Population development'!C5</f>
        <v>25776</v>
      </c>
      <c r="D5" s="32">
        <f>'Population development'!D5</f>
        <v>26008</v>
      </c>
      <c r="E5" s="32">
        <f>'Population development'!E5</f>
        <v>26257</v>
      </c>
      <c r="F5" s="32">
        <f>'Population development'!F5</f>
        <v>26347</v>
      </c>
      <c r="G5" s="32">
        <f>'Population development'!G5</f>
        <v>26530</v>
      </c>
      <c r="H5" s="32">
        <f>'Population development'!H5</f>
        <v>26766</v>
      </c>
      <c r="I5" s="32">
        <f>'Population development'!I5</f>
        <v>26923</v>
      </c>
      <c r="J5" s="32">
        <f>'Population development'!J5</f>
        <v>27153</v>
      </c>
      <c r="K5" s="32">
        <f>'Population development'!K5</f>
        <v>27456</v>
      </c>
      <c r="L5" s="32">
        <f>'Population development'!L5</f>
        <v>27734</v>
      </c>
      <c r="M5" s="32">
        <f>'Population development'!M5</f>
        <v>28007</v>
      </c>
      <c r="N5" s="32">
        <f>'Population development'!N5</f>
        <v>28355</v>
      </c>
      <c r="O5" s="32">
        <f>'Population development'!O5</f>
        <v>28502</v>
      </c>
      <c r="P5" s="32">
        <f>'Population development'!P5</f>
        <v>28666</v>
      </c>
      <c r="Q5" s="32">
        <f>'Population development'!Q5</f>
        <v>28916</v>
      </c>
      <c r="R5" s="32">
        <f>'Population development'!R5</f>
        <v>28983</v>
      </c>
      <c r="S5" s="32">
        <f>'Population development'!S5</f>
        <v>29214</v>
      </c>
      <c r="T5" s="32">
        <f>'Population development'!T5</f>
        <v>29489</v>
      </c>
      <c r="U5" s="32">
        <f>'Population development'!U5</f>
        <v>29789</v>
      </c>
      <c r="V5" s="32">
        <f>'Population development'!V5</f>
        <v>29884</v>
      </c>
      <c r="W5" s="32">
        <f>'Population development'!W5</f>
        <v>30129</v>
      </c>
      <c r="X5" s="32">
        <f>'Population development'!X5</f>
        <v>30344</v>
      </c>
      <c r="Y5" s="32">
        <f>'Population development'!Y5</f>
        <v>30359</v>
      </c>
      <c r="Z5" s="32">
        <f>'Population development'!Z5</f>
        <v>30541</v>
      </c>
      <c r="AA5" s="32">
        <f>'Population development'!AA5</f>
        <v>30654</v>
      </c>
    </row>
    <row r="6" spans="1:27" x14ac:dyDescent="0.25">
      <c r="A6" s="19" t="s">
        <v>54</v>
      </c>
      <c r="B6" s="32">
        <f>'Population development'!B27</f>
        <v>45342</v>
      </c>
      <c r="C6" s="32">
        <f>'Population development'!C27</f>
        <v>46127</v>
      </c>
      <c r="D6" s="32">
        <f>'Population development'!D27</f>
        <v>46941</v>
      </c>
      <c r="E6" s="32">
        <f>'Population development'!E27</f>
        <v>47647</v>
      </c>
      <c r="F6" s="32">
        <f>'Population development'!F27</f>
        <v>48146</v>
      </c>
      <c r="G6" s="32">
        <f>'Population development'!G27</f>
        <v>48297</v>
      </c>
      <c r="H6" s="32">
        <f>'Population development'!H27</f>
        <v>48121</v>
      </c>
      <c r="I6" s="32">
        <f>'Population development'!I27</f>
        <v>48262</v>
      </c>
      <c r="J6" s="32">
        <f>'Population development'!J27</f>
        <v>48304</v>
      </c>
      <c r="K6" s="32">
        <f>'Population development'!K27</f>
        <v>48604</v>
      </c>
      <c r="L6" s="32">
        <f>'Population development'!L27</f>
        <v>48486</v>
      </c>
      <c r="M6" s="32">
        <f>'Population development'!M27</f>
        <v>48432</v>
      </c>
      <c r="N6" s="32">
        <f>'Population development'!N27</f>
        <v>48178</v>
      </c>
      <c r="O6" s="32">
        <f>'Population development'!O27</f>
        <v>48030</v>
      </c>
      <c r="P6" s="32">
        <f>'Population development'!P27</f>
        <v>48123</v>
      </c>
      <c r="Q6" s="32">
        <f>'Population development'!Q27</f>
        <v>48592</v>
      </c>
      <c r="R6" s="32">
        <f>'Population development'!R27</f>
        <v>49097</v>
      </c>
      <c r="S6" s="32">
        <f>'Population development'!S27</f>
        <v>49784</v>
      </c>
      <c r="T6" s="32">
        <f>'Population development'!T27</f>
        <v>50456</v>
      </c>
      <c r="U6" s="32">
        <f>'Population development'!U27</f>
        <v>51255</v>
      </c>
      <c r="V6" s="32">
        <f>'Population development'!V27</f>
        <v>52076</v>
      </c>
      <c r="W6" s="32">
        <f>'Population development'!W27</f>
        <v>52829</v>
      </c>
      <c r="X6" s="32">
        <f>'Population development'!X27</f>
        <v>53497</v>
      </c>
      <c r="Y6" s="32">
        <f>'Population development'!Y27</f>
        <v>54009</v>
      </c>
      <c r="Z6" s="32">
        <f>'Population development'!Z27</f>
        <v>54349</v>
      </c>
      <c r="AA6" s="32">
        <f>'Population development'!AA27</f>
        <v>54561</v>
      </c>
    </row>
    <row r="7" spans="1:27" x14ac:dyDescent="0.25">
      <c r="A7" s="19" t="s">
        <v>55</v>
      </c>
      <c r="B7" s="32">
        <f>'Population development'!B38</f>
        <v>56124</v>
      </c>
      <c r="C7" s="32">
        <f>'Population development'!C38</f>
        <v>56245</v>
      </c>
      <c r="D7" s="32">
        <f>'Population development'!D38</f>
        <v>56513</v>
      </c>
      <c r="E7" s="32">
        <f>'Population development'!E38</f>
        <v>56676</v>
      </c>
      <c r="F7" s="32">
        <f>'Population development'!F38</f>
        <v>56826</v>
      </c>
      <c r="G7" s="32">
        <f>'Population development'!G38</f>
        <v>56969</v>
      </c>
      <c r="H7" s="32">
        <f>'Population development'!H38</f>
        <v>56901</v>
      </c>
      <c r="I7" s="32">
        <f>'Population development'!I38</f>
        <v>56648</v>
      </c>
      <c r="J7" s="32">
        <f>'Population development'!J38</f>
        <v>56462</v>
      </c>
      <c r="K7" s="32">
        <f>'Population development'!K38</f>
        <v>56194</v>
      </c>
      <c r="L7" s="32">
        <f>'Population development'!L38</f>
        <v>56452</v>
      </c>
      <c r="M7" s="32">
        <f>'Population development'!M38</f>
        <v>56615</v>
      </c>
      <c r="N7" s="32">
        <f>'Population development'!N38</f>
        <v>56749</v>
      </c>
      <c r="O7" s="32">
        <f>'Population development'!O38</f>
        <v>56370</v>
      </c>
      <c r="P7" s="32">
        <f>'Population development'!P38</f>
        <v>56282</v>
      </c>
      <c r="Q7" s="32">
        <f>'Population development'!Q38</f>
        <v>55983</v>
      </c>
      <c r="R7" s="32">
        <f>'Population development'!R38</f>
        <v>55847</v>
      </c>
      <c r="S7" s="32">
        <f>'Population development'!S38</f>
        <v>55860</v>
      </c>
      <c r="T7" s="32">
        <f>'Population development'!T38</f>
        <v>55877</v>
      </c>
      <c r="U7" s="32">
        <f>'Population development'!U38</f>
        <v>55992</v>
      </c>
      <c r="V7" s="32">
        <f>'Population development'!V38</f>
        <v>56081</v>
      </c>
      <c r="W7" s="32">
        <f>'Population development'!W38</f>
        <v>56421</v>
      </c>
      <c r="X7" s="32">
        <f>'Population development'!X38</f>
        <v>56562</v>
      </c>
      <c r="Y7" s="32">
        <f>'Population development'!Y38</f>
        <v>56609</v>
      </c>
      <c r="Z7" s="32">
        <f>'Population development'!Z38</f>
        <v>56699</v>
      </c>
      <c r="AA7" s="32">
        <f>'Population development'!AA38</f>
        <v>56542</v>
      </c>
    </row>
    <row r="10" spans="1:27" x14ac:dyDescent="0.25">
      <c r="A10" s="19" t="s">
        <v>114</v>
      </c>
    </row>
    <row r="11" spans="1:27" x14ac:dyDescent="0.25">
      <c r="B11" s="19" t="str">
        <f>'Dependency ratio'!B3</f>
        <v>2000</v>
      </c>
      <c r="C11" s="19" t="str">
        <f>'Dependency ratio'!C3</f>
        <v>2001</v>
      </c>
      <c r="D11" s="19" t="str">
        <f>'Dependency ratio'!D3</f>
        <v>2002</v>
      </c>
      <c r="E11" s="19" t="str">
        <f>'Dependency ratio'!E3</f>
        <v>2003</v>
      </c>
      <c r="F11" s="19" t="str">
        <f>'Dependency ratio'!F3</f>
        <v>2004</v>
      </c>
      <c r="G11" s="19" t="str">
        <f>'Dependency ratio'!G3</f>
        <v>2005</v>
      </c>
      <c r="H11" s="19" t="str">
        <f>'Dependency ratio'!H3</f>
        <v>2006</v>
      </c>
      <c r="I11" s="19" t="str">
        <f>'Dependency ratio'!I3</f>
        <v>2007</v>
      </c>
      <c r="J11" s="19" t="str">
        <f>'Dependency ratio'!J3</f>
        <v>2008</v>
      </c>
      <c r="K11" s="19" t="str">
        <f>'Dependency ratio'!K3</f>
        <v>2009</v>
      </c>
      <c r="L11" s="19" t="str">
        <f>'Dependency ratio'!L3</f>
        <v>2010</v>
      </c>
      <c r="M11" s="19" t="str">
        <f>'Dependency ratio'!M3</f>
        <v>2011</v>
      </c>
      <c r="N11" s="19" t="str">
        <f>'Dependency ratio'!N3</f>
        <v>2012</v>
      </c>
      <c r="O11" s="19" t="str">
        <f>'Dependency ratio'!O3</f>
        <v>2013</v>
      </c>
      <c r="P11" s="19" t="str">
        <f>'Dependency ratio'!P3</f>
        <v>2014</v>
      </c>
      <c r="Q11" s="19" t="str">
        <f>'Dependency ratio'!Q3</f>
        <v>2015</v>
      </c>
      <c r="R11" s="19" t="str">
        <f>'Dependency ratio'!R3</f>
        <v>2016</v>
      </c>
      <c r="S11" s="19" t="str">
        <f>'Dependency ratio'!S3</f>
        <v>2017</v>
      </c>
      <c r="T11" s="19">
        <f>'Dependency ratio'!T3</f>
        <v>2018</v>
      </c>
      <c r="U11" s="19">
        <f>'Dependency ratio'!U3</f>
        <v>2019</v>
      </c>
      <c r="V11" s="19">
        <f>'Dependency ratio'!V3</f>
        <v>2020</v>
      </c>
      <c r="W11" s="19">
        <f>'Dependency ratio'!W3</f>
        <v>2021</v>
      </c>
      <c r="X11" s="19">
        <f>'Dependency ratio'!X3</f>
        <v>2022</v>
      </c>
      <c r="Y11" s="19">
        <f>'Dependency ratio'!Y3</f>
        <v>2023</v>
      </c>
      <c r="Z11" s="19">
        <f>'Dependency ratio'!Z3</f>
        <v>2024</v>
      </c>
    </row>
    <row r="12" spans="1:27" x14ac:dyDescent="0.25">
      <c r="A12" s="19" t="s">
        <v>3</v>
      </c>
      <c r="B12" s="44">
        <f>'Dependency ratio'!B4</f>
        <v>68.599999999999994</v>
      </c>
      <c r="C12" s="44">
        <f>'Dependency ratio'!C4</f>
        <v>68.48</v>
      </c>
      <c r="D12" s="44">
        <f>'Dependency ratio'!D4</f>
        <v>68.28</v>
      </c>
      <c r="E12" s="44">
        <f>'Dependency ratio'!E4</f>
        <v>67.89</v>
      </c>
      <c r="F12" s="44">
        <f>'Dependency ratio'!F4</f>
        <v>67.540000000000006</v>
      </c>
      <c r="G12" s="44">
        <f>'Dependency ratio'!G4</f>
        <v>67.91</v>
      </c>
      <c r="H12" s="44">
        <f>'Dependency ratio'!H4</f>
        <v>67.739999999999995</v>
      </c>
      <c r="I12" s="44">
        <f>'Dependency ratio'!I4</f>
        <v>68.09</v>
      </c>
      <c r="J12" s="44">
        <f>'Dependency ratio'!J4</f>
        <v>68.400000000000006</v>
      </c>
      <c r="K12" s="44">
        <f>'Dependency ratio'!K4</f>
        <v>68.459999999999994</v>
      </c>
      <c r="L12" s="44">
        <f>'Dependency ratio'!L4</f>
        <v>68.7</v>
      </c>
      <c r="M12" s="44">
        <f>'Dependency ratio'!M4</f>
        <v>69.25</v>
      </c>
      <c r="N12" s="44">
        <f>'Dependency ratio'!N4</f>
        <v>70.41</v>
      </c>
      <c r="O12" s="44">
        <f>'Dependency ratio'!O4</f>
        <v>71.349999999999994</v>
      </c>
      <c r="P12" s="44">
        <f>'Dependency ratio'!P4</f>
        <v>72.52</v>
      </c>
      <c r="Q12" s="44">
        <f>'Dependency ratio'!Q4</f>
        <v>73.86</v>
      </c>
      <c r="R12" s="44">
        <f>'Dependency ratio'!R4</f>
        <v>73.849999999999994</v>
      </c>
      <c r="S12" s="44">
        <f>'Dependency ratio'!S4</f>
        <v>75.099999999999994</v>
      </c>
      <c r="T12" s="44">
        <f>'Dependency ratio'!T4</f>
        <v>76.819999999999993</v>
      </c>
      <c r="U12" s="44">
        <f>'Dependency ratio'!U4</f>
        <v>78.77</v>
      </c>
      <c r="V12" s="44">
        <f>'Dependency ratio'!V4</f>
        <v>80.08</v>
      </c>
      <c r="W12" s="44">
        <f>'Dependency ratio'!W4</f>
        <v>80.62</v>
      </c>
      <c r="X12" s="44">
        <f>'Dependency ratio'!X4</f>
        <v>82.16</v>
      </c>
      <c r="Y12" s="44">
        <f>'Dependency ratio'!Y4</f>
        <v>83.46</v>
      </c>
      <c r="Z12" s="44">
        <f>'Dependency ratio'!Z4</f>
        <v>84.04</v>
      </c>
    </row>
    <row r="13" spans="1:27" x14ac:dyDescent="0.25">
      <c r="A13" s="19" t="s">
        <v>54</v>
      </c>
      <c r="B13" s="44">
        <f>'Dependency ratio'!B6</f>
        <v>80.180000000000007</v>
      </c>
      <c r="C13" s="44">
        <f>'Dependency ratio'!C6</f>
        <v>79.88</v>
      </c>
      <c r="D13" s="44">
        <f>'Dependency ratio'!D6</f>
        <v>78.95</v>
      </c>
      <c r="E13" s="44">
        <f>'Dependency ratio'!E6</f>
        <v>78.569999999999993</v>
      </c>
      <c r="F13" s="44">
        <f>'Dependency ratio'!F6</f>
        <v>78.45</v>
      </c>
      <c r="G13" s="44">
        <f>'Dependency ratio'!G6</f>
        <v>78.8</v>
      </c>
      <c r="H13" s="44">
        <f>'Dependency ratio'!H6</f>
        <v>79.319999999999993</v>
      </c>
      <c r="I13" s="44">
        <f>'Dependency ratio'!I6</f>
        <v>79.5</v>
      </c>
      <c r="J13" s="44">
        <f>'Dependency ratio'!J6</f>
        <v>79.56</v>
      </c>
      <c r="K13" s="44">
        <f>'Dependency ratio'!K6</f>
        <v>79.41</v>
      </c>
      <c r="L13" s="44">
        <f>'Dependency ratio'!L6</f>
        <v>79.290000000000006</v>
      </c>
      <c r="M13" s="44">
        <f>'Dependency ratio'!M6</f>
        <v>79.34</v>
      </c>
      <c r="N13" s="44">
        <f>'Dependency ratio'!N6</f>
        <v>79.62</v>
      </c>
      <c r="O13" s="44">
        <f>'Dependency ratio'!O6</f>
        <v>80.349999999999994</v>
      </c>
      <c r="P13" s="44">
        <f>'Dependency ratio'!P6</f>
        <v>81.489999999999995</v>
      </c>
      <c r="Q13" s="44">
        <f>'Dependency ratio'!Q6</f>
        <v>82.42</v>
      </c>
      <c r="R13" s="44">
        <f>'Dependency ratio'!R6</f>
        <v>82.8</v>
      </c>
      <c r="S13" s="44">
        <f>'Dependency ratio'!S6</f>
        <v>83.45</v>
      </c>
      <c r="T13" s="44">
        <f>'Dependency ratio'!T6</f>
        <v>83.43</v>
      </c>
      <c r="U13" s="44">
        <f>'Dependency ratio'!U6</f>
        <v>83.28</v>
      </c>
      <c r="V13" s="44">
        <f>'Dependency ratio'!V6</f>
        <v>83.22</v>
      </c>
      <c r="W13" s="44">
        <f>'Dependency ratio'!W6</f>
        <v>83.33</v>
      </c>
      <c r="X13" s="44">
        <f>'Dependency ratio'!X6</f>
        <v>83.85</v>
      </c>
      <c r="Y13" s="44">
        <f>'Dependency ratio'!Y6</f>
        <v>83.16</v>
      </c>
      <c r="Z13" s="44">
        <f>'Dependency ratio'!Z6</f>
        <v>83.62</v>
      </c>
    </row>
    <row r="14" spans="1:27" x14ac:dyDescent="0.25">
      <c r="A14" s="19" t="s">
        <v>55</v>
      </c>
      <c r="B14" s="44">
        <f>'Dependency ratio'!B7</f>
        <v>64.02</v>
      </c>
      <c r="C14" s="44">
        <f>'Dependency ratio'!C7</f>
        <v>64.37</v>
      </c>
      <c r="D14" s="44">
        <f>'Dependency ratio'!D7</f>
        <v>63.6</v>
      </c>
      <c r="E14" s="44">
        <f>'Dependency ratio'!E7</f>
        <v>63.37</v>
      </c>
      <c r="F14" s="44">
        <f>'Dependency ratio'!F7</f>
        <v>62.77</v>
      </c>
      <c r="G14" s="44">
        <f>'Dependency ratio'!G7</f>
        <v>62.66</v>
      </c>
      <c r="H14" s="44">
        <f>'Dependency ratio'!H7</f>
        <v>62.71</v>
      </c>
      <c r="I14" s="44">
        <f>'Dependency ratio'!I7</f>
        <v>62.68</v>
      </c>
      <c r="J14" s="44">
        <f>'Dependency ratio'!J7</f>
        <v>62.54</v>
      </c>
      <c r="K14" s="44">
        <f>'Dependency ratio'!K7</f>
        <v>60.77</v>
      </c>
      <c r="L14" s="44">
        <f>'Dependency ratio'!L7</f>
        <v>60.55</v>
      </c>
      <c r="M14" s="44">
        <f>'Dependency ratio'!M7</f>
        <v>59.61</v>
      </c>
      <c r="N14" s="44">
        <f>'Dependency ratio'!N7</f>
        <v>58.69</v>
      </c>
      <c r="O14" s="44">
        <f>'Dependency ratio'!O7</f>
        <v>57.5</v>
      </c>
      <c r="P14" s="44">
        <f>'Dependency ratio'!P7</f>
        <v>56.8</v>
      </c>
      <c r="Q14" s="44">
        <f>'Dependency ratio'!Q7</f>
        <v>56.09</v>
      </c>
      <c r="R14" s="44">
        <f>'Dependency ratio'!R7</f>
        <v>56.05</v>
      </c>
      <c r="S14" s="44">
        <f>'Dependency ratio'!S7</f>
        <v>56.19</v>
      </c>
      <c r="T14" s="44">
        <f>'Dependency ratio'!T7</f>
        <v>55.8</v>
      </c>
      <c r="U14" s="44">
        <f>'Dependency ratio'!U7</f>
        <v>55.87</v>
      </c>
      <c r="V14" s="44">
        <f>'Dependency ratio'!V7</f>
        <v>56.03</v>
      </c>
      <c r="W14" s="44">
        <f>'Dependency ratio'!W7</f>
        <v>56.68</v>
      </c>
      <c r="X14" s="44">
        <f>'Dependency ratio'!X7</f>
        <v>57.02</v>
      </c>
      <c r="Y14" s="44">
        <f>'Dependency ratio'!Y7</f>
        <v>57.13</v>
      </c>
      <c r="Z14" s="44">
        <f>'Dependency ratio'!Z7</f>
        <v>57.56</v>
      </c>
    </row>
    <row r="17" spans="1:27" x14ac:dyDescent="0.25">
      <c r="A17" s="19" t="s">
        <v>108</v>
      </c>
    </row>
    <row r="18" spans="1:27" x14ac:dyDescent="0.25">
      <c r="B18" s="19" t="str">
        <f>'Births by age of mother'!B3</f>
        <v>2000</v>
      </c>
      <c r="C18" s="19" t="str">
        <f>'Births by age of mother'!C3</f>
        <v>2001</v>
      </c>
      <c r="D18" s="19" t="str">
        <f>'Births by age of mother'!D3</f>
        <v>2002</v>
      </c>
      <c r="E18" s="19" t="str">
        <f>'Births by age of mother'!E3</f>
        <v>2003</v>
      </c>
      <c r="F18" s="19" t="str">
        <f>'Births by age of mother'!F3</f>
        <v>2004</v>
      </c>
      <c r="G18" s="19" t="str">
        <f>'Births by age of mother'!G3</f>
        <v>2005</v>
      </c>
      <c r="H18" s="19" t="str">
        <f>'Births by age of mother'!H3</f>
        <v>2006</v>
      </c>
      <c r="I18" s="19" t="str">
        <f>'Births by age of mother'!I3</f>
        <v>2007</v>
      </c>
      <c r="J18" s="19" t="str">
        <f>'Births by age of mother'!J3</f>
        <v>2008</v>
      </c>
      <c r="K18" s="19" t="str">
        <f>'Births by age of mother'!K3</f>
        <v>2009</v>
      </c>
      <c r="L18" s="19" t="str">
        <f>'Births by age of mother'!L3</f>
        <v>2010</v>
      </c>
      <c r="M18" s="19" t="str">
        <f>'Births by age of mother'!M3</f>
        <v>2011</v>
      </c>
      <c r="N18" s="19" t="str">
        <f>'Births by age of mother'!N3</f>
        <v>2012</v>
      </c>
      <c r="O18" s="19" t="str">
        <f>'Births by age of mother'!O3</f>
        <v>2013</v>
      </c>
      <c r="P18" s="19" t="str">
        <f>'Births by age of mother'!P3</f>
        <v>2014</v>
      </c>
      <c r="Q18" s="19" t="str">
        <f>'Births by age of mother'!Q3</f>
        <v>2015</v>
      </c>
      <c r="R18" s="19" t="str">
        <f>'Births by age of mother'!R3</f>
        <v>2016</v>
      </c>
      <c r="S18" s="19" t="str">
        <f>'Births by age of mother'!S3</f>
        <v>2017</v>
      </c>
      <c r="T18" s="19">
        <f>'Births by age of mother'!T3</f>
        <v>2018</v>
      </c>
      <c r="U18" s="19">
        <f>'Births by age of mother'!U3</f>
        <v>2019</v>
      </c>
      <c r="V18" s="19">
        <f>'Births by age of mother'!V3</f>
        <v>2020</v>
      </c>
      <c r="W18" s="19">
        <f>'Births by age of mother'!W3</f>
        <v>2021</v>
      </c>
      <c r="X18" s="19">
        <f>'Births by age of mother'!X3</f>
        <v>2022</v>
      </c>
      <c r="Y18" s="19">
        <f>'Births by age of mother'!Y3</f>
        <v>2023</v>
      </c>
      <c r="Z18" s="19">
        <f>'Births by age of mother'!Z3</f>
        <v>2024</v>
      </c>
    </row>
    <row r="19" spans="1:27" x14ac:dyDescent="0.25">
      <c r="A19" s="19" t="s">
        <v>3</v>
      </c>
      <c r="B19" s="60">
        <f>'Births by age of mother'!B5</f>
        <v>43.640054127198916</v>
      </c>
      <c r="C19" s="60">
        <f>'Births by age of mother'!C5</f>
        <v>48.088360237892942</v>
      </c>
      <c r="D19" s="60">
        <f>'Births by age of mother'!D5</f>
        <v>45.834043278241609</v>
      </c>
      <c r="E19" s="60">
        <f>'Births by age of mother'!E5</f>
        <v>44.717528588496329</v>
      </c>
      <c r="F19" s="60">
        <f>'Births by age of mother'!F5</f>
        <v>48.182441700960219</v>
      </c>
      <c r="G19" s="60">
        <f>'Births by age of mother'!G5</f>
        <v>46.000686577411606</v>
      </c>
      <c r="H19" s="60">
        <f>'Births by age of mother'!H5</f>
        <v>50.556983718937445</v>
      </c>
      <c r="I19" s="60">
        <f>'Births by age of mother'!I5</f>
        <v>49.098712446351932</v>
      </c>
      <c r="J19" s="60">
        <f>'Births by age of mother'!J5</f>
        <v>50.110789159706833</v>
      </c>
      <c r="K19" s="60">
        <f>'Births by age of mother'!K5</f>
        <v>45.147108555968885</v>
      </c>
      <c r="L19" s="60">
        <f>'Births by age of mother'!L5</f>
        <v>48.131942107034668</v>
      </c>
      <c r="M19" s="60">
        <f>'Births by age of mother'!M5</f>
        <v>47.730698375481495</v>
      </c>
      <c r="N19" s="60">
        <f>'Births by age of mother'!N5</f>
        <v>48.626144879267279</v>
      </c>
      <c r="O19" s="60">
        <f>'Births by age of mother'!O5</f>
        <v>47.634854771784234</v>
      </c>
      <c r="P19" s="60">
        <f>'Births by age of mother'!P5</f>
        <v>46.95304695304695</v>
      </c>
      <c r="Q19" s="60">
        <f>'Births by age of mother'!Q5</f>
        <v>46.125461254612546</v>
      </c>
      <c r="R19" s="60">
        <f>'Births by age of mother'!R5</f>
        <v>49.535080304311073</v>
      </c>
      <c r="S19" s="60">
        <f>'Births by age of mother'!S5</f>
        <v>47.48936170212766</v>
      </c>
      <c r="T19" s="60">
        <f>'Births by age of mother'!T5</f>
        <v>47.879616963064294</v>
      </c>
      <c r="U19" s="60">
        <f>'Births by age of mother'!U5</f>
        <v>45.594262295081968</v>
      </c>
      <c r="V19" s="60">
        <f>'Births by age of mother'!V5</f>
        <v>44.501278772378512</v>
      </c>
      <c r="W19" s="60">
        <f>'Births by age of mother'!W5</f>
        <v>49.97441582807437</v>
      </c>
      <c r="X19" s="60">
        <f>'Births by age of mother'!X5</f>
        <v>41.973616583861578</v>
      </c>
      <c r="Y19" s="60">
        <f>'Births by age of mother'!Y5</f>
        <v>44.311377245508979</v>
      </c>
      <c r="Z19" s="60">
        <f>'Births by age of mother'!Z5</f>
        <v>37.214066234209625</v>
      </c>
    </row>
    <row r="20" spans="1:27" x14ac:dyDescent="0.25">
      <c r="A20" s="19" t="s">
        <v>54</v>
      </c>
      <c r="B20" s="32">
        <f>'Births by age of mother'!B17</f>
        <v>69.80961015412511</v>
      </c>
      <c r="C20" s="32">
        <f>'Births by age of mother'!C17</f>
        <v>62.785614941386847</v>
      </c>
      <c r="D20" s="32">
        <f>'Births by age of mother'!D17</f>
        <v>69.292415949960912</v>
      </c>
      <c r="E20" s="32">
        <f>'Births by age of mother'!E17</f>
        <v>67.886374578719312</v>
      </c>
      <c r="F20" s="32">
        <f>'Births by age of mother'!F17</f>
        <v>68.216609261385386</v>
      </c>
      <c r="G20" s="32">
        <f>'Births by age of mother'!G17</f>
        <v>68.201438848920873</v>
      </c>
      <c r="H20" s="32">
        <f>'Births by age of mother'!H17</f>
        <v>63.721243623062847</v>
      </c>
      <c r="I20" s="32">
        <f>'Births by age of mother'!I17</f>
        <v>65.0226375108371</v>
      </c>
      <c r="J20" s="32">
        <f>'Births by age of mother'!J17</f>
        <v>64.366930044324533</v>
      </c>
      <c r="K20" s="32">
        <f>'Births by age of mother'!K17</f>
        <v>59.771007180283334</v>
      </c>
      <c r="L20" s="32">
        <f>'Births by age of mother'!L17</f>
        <v>63.009127490430863</v>
      </c>
      <c r="M20" s="32">
        <f>'Births by age of mother'!M17</f>
        <v>57.638888888888893</v>
      </c>
      <c r="N20" s="32">
        <f>'Births by age of mother'!N17</f>
        <v>62.223117196939185</v>
      </c>
      <c r="O20" s="32">
        <f>'Births by age of mother'!O17</f>
        <v>63.689083324855027</v>
      </c>
      <c r="P20" s="32">
        <f>'Births by age of mother'!P17</f>
        <v>64.909960321497607</v>
      </c>
      <c r="Q20" s="32">
        <f>'Births by age of mother'!Q17</f>
        <v>61.06176826806621</v>
      </c>
      <c r="R20" s="32">
        <f>'Births by age of mother'!R17</f>
        <v>67.842469185289104</v>
      </c>
      <c r="S20" s="32">
        <f>'Births by age of mother'!S17</f>
        <v>65.355582042113625</v>
      </c>
      <c r="T20" s="32">
        <f>'Births by age of mother'!T17</f>
        <v>67.202982438928686</v>
      </c>
      <c r="U20" s="32">
        <f>'Births by age of mother'!U17</f>
        <v>66.20276408620856</v>
      </c>
      <c r="V20" s="32">
        <f>'Births by age of mother'!V17</f>
        <v>64.672364672364679</v>
      </c>
      <c r="W20" s="32">
        <f>'Births by age of mother'!W17</f>
        <v>64.132571856567736</v>
      </c>
      <c r="X20" s="32">
        <f>'Births by age of mother'!X17</f>
        <v>58.177117000646412</v>
      </c>
      <c r="Y20" s="32">
        <f>'Births by age of mother'!Y17</f>
        <v>52.424159105489871</v>
      </c>
      <c r="Z20" s="32">
        <f>'Births by age of mother'!Z17</f>
        <v>53.563239475373756</v>
      </c>
    </row>
    <row r="21" spans="1:27" x14ac:dyDescent="0.25">
      <c r="A21" s="19" t="s">
        <v>55</v>
      </c>
      <c r="B21" s="32">
        <f>'Births by age of mother'!B23</f>
        <v>62.067504589747209</v>
      </c>
      <c r="C21" s="32">
        <f>'Births by age of mother'!C23</f>
        <v>66.305342436826905</v>
      </c>
      <c r="D21" s="32">
        <f>'Births by age of mother'!D23</f>
        <v>66.886349295379645</v>
      </c>
      <c r="E21" s="32">
        <f>'Births by age of mother'!E23</f>
        <v>61.369824757383228</v>
      </c>
      <c r="F21" s="32">
        <f>'Births by age of mother'!F23</f>
        <v>61.807095343680707</v>
      </c>
      <c r="G21" s="32">
        <f>'Births by age of mother'!G23</f>
        <v>61.00247865601763</v>
      </c>
      <c r="H21" s="32">
        <f>'Births by age of mother'!H23</f>
        <v>58.0289455547898</v>
      </c>
      <c r="I21" s="32">
        <f>'Births by age of mother'!I23</f>
        <v>59.031141868512108</v>
      </c>
      <c r="J21" s="32">
        <f>'Births by age of mother'!J23</f>
        <v>58.086084412870875</v>
      </c>
      <c r="K21" s="32">
        <f>'Births by age of mother'!K23</f>
        <v>62.622446123705572</v>
      </c>
      <c r="L21" s="32">
        <f>'Births by age of mother'!L23</f>
        <v>60.714036190875426</v>
      </c>
      <c r="M21" s="32">
        <f>'Births by age of mother'!M23</f>
        <v>57.553452506133894</v>
      </c>
      <c r="N21" s="32">
        <f>'Births by age of mother'!N23</f>
        <v>55.665722379603395</v>
      </c>
      <c r="O21" s="32">
        <f>'Births by age of mother'!O23</f>
        <v>58.895353013000069</v>
      </c>
      <c r="P21" s="32">
        <f>'Births by age of mother'!P23</f>
        <v>58.810637054354181</v>
      </c>
      <c r="Q21" s="32">
        <f>'Births by age of mother'!Q23</f>
        <v>63.664827791859253</v>
      </c>
      <c r="R21" s="32">
        <f>'Births by age of mother'!R23</f>
        <v>62.95987256314951</v>
      </c>
      <c r="S21" s="32">
        <f>'Births by age of mother'!S23</f>
        <v>65.524658165616842</v>
      </c>
      <c r="T21" s="32">
        <f>'Births by age of mother'!T23</f>
        <v>63.567215150574356</v>
      </c>
      <c r="U21" s="32">
        <f>'Births by age of mother'!U23</f>
        <v>66.312582988362109</v>
      </c>
      <c r="V21" s="32">
        <f>'Births by age of mother'!V23</f>
        <v>64.955270322831581</v>
      </c>
      <c r="W21" s="32">
        <f>'Births by age of mother'!W23</f>
        <v>58.705546555581272</v>
      </c>
      <c r="X21" s="32">
        <f>'Births by age of mother'!X23</f>
        <v>57.340507302075331</v>
      </c>
      <c r="Y21" s="32">
        <f>'Births by age of mother'!Y23</f>
        <v>54.83648617599755</v>
      </c>
      <c r="Z21" s="32">
        <f>'Births by age of mother'!Z23</f>
        <v>51.912568306010932</v>
      </c>
    </row>
    <row r="24" spans="1:27" x14ac:dyDescent="0.25">
      <c r="A24" s="19" t="s">
        <v>39</v>
      </c>
    </row>
    <row r="25" spans="1:27" x14ac:dyDescent="0.25">
      <c r="B25" s="39" t="str">
        <f>'Pop. projections'!B3</f>
        <v>2025</v>
      </c>
      <c r="C25" s="39" t="str">
        <f>'Pop. projections'!C3</f>
        <v>2030</v>
      </c>
      <c r="D25" s="39" t="str">
        <f>'Pop. projections'!D3</f>
        <v>2035</v>
      </c>
      <c r="E25" s="39" t="str">
        <f>'Pop. projections'!E3</f>
        <v>2040</v>
      </c>
      <c r="F25" s="39">
        <f>'Pop. projections'!F3</f>
        <v>2045</v>
      </c>
    </row>
    <row r="26" spans="1:27" x14ac:dyDescent="0.25">
      <c r="A26" s="19" t="s">
        <v>3</v>
      </c>
      <c r="B26" s="32">
        <f>'Pop. projections'!B6</f>
        <v>30654</v>
      </c>
      <c r="C26" s="32">
        <f>'Pop. projections'!C6</f>
        <v>31219</v>
      </c>
      <c r="D26" s="32">
        <f>'Pop. projections'!D6</f>
        <v>31437</v>
      </c>
      <c r="E26" s="32">
        <f>'Pop. projections'!E6</f>
        <v>31529</v>
      </c>
      <c r="F26" s="32">
        <f>'Pop. projections'!F6</f>
        <v>31596</v>
      </c>
    </row>
    <row r="27" spans="1:27" x14ac:dyDescent="0.25">
      <c r="A27" s="19" t="s">
        <v>54</v>
      </c>
      <c r="B27" s="32">
        <f>'Pop. projections'!B14</f>
        <v>55316</v>
      </c>
      <c r="C27" s="32">
        <f>'Pop. projections'!C14</f>
        <v>56341</v>
      </c>
      <c r="D27" s="32">
        <f>'Pop. projections'!D14</f>
        <v>57180</v>
      </c>
      <c r="E27" s="32">
        <f>'Pop. projections'!E14</f>
        <v>57837</v>
      </c>
      <c r="F27" s="32">
        <f>'Pop. projections'!F14</f>
        <v>58388</v>
      </c>
    </row>
    <row r="28" spans="1:27" x14ac:dyDescent="0.25">
      <c r="A28" s="19" t="s">
        <v>55</v>
      </c>
      <c r="B28" s="32">
        <f>'Pop. projections'!B18</f>
        <v>56542</v>
      </c>
      <c r="C28" s="32">
        <f>'Pop. projections'!C18</f>
        <v>55203</v>
      </c>
      <c r="D28" s="32">
        <f>'Pop. projections'!D18</f>
        <v>53163</v>
      </c>
      <c r="E28" s="32">
        <f>'Pop. projections'!E18</f>
        <v>50917</v>
      </c>
      <c r="F28" s="32">
        <f>'Pop. projections'!F18</f>
        <v>48670</v>
      </c>
    </row>
    <row r="31" spans="1:27" x14ac:dyDescent="0.25">
      <c r="A31" s="19" t="s">
        <v>99</v>
      </c>
    </row>
    <row r="32" spans="1:27" x14ac:dyDescent="0.25">
      <c r="B32" s="19" t="str">
        <f>'Marital status'!B3</f>
        <v>2000</v>
      </c>
      <c r="C32" s="19" t="str">
        <f>'Marital status'!C3</f>
        <v>2001</v>
      </c>
      <c r="D32" s="19" t="str">
        <f>'Marital status'!D3</f>
        <v>2002</v>
      </c>
      <c r="E32" s="19" t="str">
        <f>'Marital status'!E3</f>
        <v>2003</v>
      </c>
      <c r="F32" s="19" t="str">
        <f>'Marital status'!F3</f>
        <v>2004</v>
      </c>
      <c r="G32" s="19" t="str">
        <f>'Marital status'!G3</f>
        <v>2005</v>
      </c>
      <c r="H32" s="19" t="str">
        <f>'Marital status'!H3</f>
        <v>2006</v>
      </c>
      <c r="I32" s="19" t="str">
        <f>'Marital status'!I3</f>
        <v>2007</v>
      </c>
      <c r="J32" s="19" t="str">
        <f>'Marital status'!J3</f>
        <v>2008</v>
      </c>
      <c r="K32" s="19" t="str">
        <f>'Marital status'!K3</f>
        <v>2009</v>
      </c>
      <c r="L32" s="19" t="str">
        <f>'Marital status'!L3</f>
        <v>2010</v>
      </c>
      <c r="M32" s="19" t="str">
        <f>'Marital status'!M3</f>
        <v>2011</v>
      </c>
      <c r="N32" s="19" t="str">
        <f>'Marital status'!N3</f>
        <v>2012</v>
      </c>
      <c r="O32" s="19" t="str">
        <f>'Marital status'!O3</f>
        <v>2013</v>
      </c>
      <c r="P32" s="19" t="str">
        <f>'Marital status'!P3</f>
        <v>2014</v>
      </c>
      <c r="Q32" s="19" t="str">
        <f>'Marital status'!Q3</f>
        <v>2015</v>
      </c>
      <c r="R32" s="19" t="str">
        <f>'Marital status'!R3</f>
        <v>2016</v>
      </c>
      <c r="S32" s="19" t="str">
        <f>'Marital status'!S3</f>
        <v>2017</v>
      </c>
      <c r="T32" s="19">
        <f>'Marital status'!T3</f>
        <v>2018</v>
      </c>
      <c r="U32" s="19">
        <f>'Marital status'!U3</f>
        <v>2019</v>
      </c>
      <c r="V32" s="19">
        <f>'Marital status'!V3</f>
        <v>2020</v>
      </c>
      <c r="W32" s="19">
        <f>'Marital status'!W3</f>
        <v>2021</v>
      </c>
      <c r="X32" s="19">
        <f>'Marital status'!X3</f>
        <v>2022</v>
      </c>
      <c r="Y32" s="19">
        <f>'Marital status'!Y3</f>
        <v>2023</v>
      </c>
      <c r="Z32" s="19">
        <f>'Marital status'!Z3</f>
        <v>2024</v>
      </c>
      <c r="AA32" s="19">
        <f>'Marital status'!AA3</f>
        <v>2025</v>
      </c>
    </row>
    <row r="33" spans="1:27" x14ac:dyDescent="0.25">
      <c r="A33" s="19" t="s">
        <v>3</v>
      </c>
      <c r="B33" s="32">
        <f>'Marital status'!B7</f>
        <v>60.141601182603281</v>
      </c>
      <c r="C33" s="32">
        <f>'Marital status'!C7</f>
        <v>62.150837988826815</v>
      </c>
      <c r="D33" s="32">
        <f>'Marital status'!D7</f>
        <v>64.55705936634881</v>
      </c>
      <c r="E33" s="32">
        <f>'Marital status'!E7</f>
        <v>67.905701336786379</v>
      </c>
      <c r="F33" s="32">
        <f>'Marital status'!F7</f>
        <v>69.267848331878398</v>
      </c>
      <c r="G33" s="32">
        <f>'Marital status'!G7</f>
        <v>70.712401055408975</v>
      </c>
      <c r="H33" s="32">
        <f>'Marital status'!H7</f>
        <v>72.367929462751249</v>
      </c>
      <c r="I33" s="32">
        <f>'Marital status'!I7</f>
        <v>74.137354678156228</v>
      </c>
      <c r="J33" s="32">
        <f>'Marital status'!J7</f>
        <v>75.682245055794937</v>
      </c>
      <c r="K33" s="32">
        <f>'Marital status'!K7</f>
        <v>76.668123543123542</v>
      </c>
      <c r="L33" s="32">
        <f>'Marital status'!L7</f>
        <v>78.495709237758717</v>
      </c>
      <c r="M33" s="32">
        <f>'Marital status'!M7</f>
        <v>79.3016031706359</v>
      </c>
      <c r="N33" s="32">
        <f>'Marital status'!N7</f>
        <v>80.303297478398875</v>
      </c>
      <c r="O33" s="32">
        <f>'Marital status'!O7</f>
        <v>81.608308188899031</v>
      </c>
      <c r="P33" s="32">
        <f>'Marital status'!P7</f>
        <v>82.711225842461445</v>
      </c>
      <c r="Q33" s="32">
        <f>'Marital status'!Q7</f>
        <v>80.197814358832488</v>
      </c>
      <c r="R33" s="32">
        <f>'Marital status'!R7</f>
        <v>86.153952316875404</v>
      </c>
      <c r="S33" s="32">
        <f>'Marital status'!S7</f>
        <v>88.108441158348739</v>
      </c>
      <c r="T33" s="32">
        <f>'Marital status'!T7</f>
        <v>88.270202448370583</v>
      </c>
      <c r="U33" s="32">
        <f>'Marital status'!U7</f>
        <v>89.059720030883881</v>
      </c>
      <c r="V33" s="32">
        <f>'Marital status'!V7</f>
        <v>89.278543702315631</v>
      </c>
      <c r="W33" s="32">
        <f>'Marital status'!W7</f>
        <v>90.344850476285302</v>
      </c>
      <c r="X33" s="32">
        <f>'Marital status'!X7</f>
        <v>91.088847877669394</v>
      </c>
      <c r="Y33" s="32">
        <f>'Marital status'!Y7</f>
        <v>91.307355314733684</v>
      </c>
      <c r="Z33" s="32">
        <f>'Marital status'!Z7</f>
        <v>93.120722962574902</v>
      </c>
      <c r="AA33" s="32">
        <f>'Marital status'!AA7</f>
        <v>93.951849677040514</v>
      </c>
    </row>
    <row r="34" spans="1:27" x14ac:dyDescent="0.25">
      <c r="A34" s="19" t="s">
        <v>54</v>
      </c>
      <c r="B34" s="32">
        <f>'Marital status'!B17</f>
        <v>29.751665122844162</v>
      </c>
      <c r="C34" s="32">
        <f>'Marital status'!C17</f>
        <v>29.765647018015482</v>
      </c>
      <c r="D34" s="32">
        <f>'Marital status'!D17</f>
        <v>29.547730129311265</v>
      </c>
      <c r="E34" s="32">
        <f>'Marital status'!E17</f>
        <v>29.928432010409889</v>
      </c>
      <c r="F34" s="32">
        <f>'Marital status'!F17</f>
        <v>30.17903875711378</v>
      </c>
      <c r="G34" s="32">
        <f>'Marital status'!G17</f>
        <v>30.353852206141166</v>
      </c>
      <c r="H34" s="32">
        <f>'Marital status'!H17</f>
        <v>31.192202988300327</v>
      </c>
      <c r="I34" s="32">
        <f>'Marital status'!I17</f>
        <v>32.655090961833324</v>
      </c>
      <c r="J34" s="32">
        <f>'Marital status'!J17</f>
        <v>33.66180854587612</v>
      </c>
      <c r="K34" s="32">
        <f>'Marital status'!K17</f>
        <v>34.626779688914489</v>
      </c>
      <c r="L34" s="32">
        <f>'Marital status'!L17</f>
        <v>35.515406509095413</v>
      </c>
      <c r="M34" s="32">
        <f>'Marital status'!M17</f>
        <v>39.023785926660061</v>
      </c>
      <c r="N34" s="32">
        <f>'Marital status'!N17</f>
        <v>41.11835277512558</v>
      </c>
      <c r="O34" s="32">
        <f>'Marital status'!O17</f>
        <v>43.11888403081408</v>
      </c>
      <c r="P34" s="32">
        <f>'Marital status'!P17</f>
        <v>43.949878436506452</v>
      </c>
      <c r="Q34" s="32">
        <f>'Marital status'!Q17</f>
        <v>45.645373724069806</v>
      </c>
      <c r="R34" s="32">
        <f>'Marital status'!R17</f>
        <v>46.092429272664319</v>
      </c>
      <c r="S34" s="32">
        <f>'Marital status'!S17</f>
        <v>46.320102844287319</v>
      </c>
      <c r="T34" s="32">
        <f>'Marital status'!T17</f>
        <v>46.020294910416993</v>
      </c>
      <c r="U34" s="32">
        <f>'Marital status'!U17</f>
        <v>46.200370695541899</v>
      </c>
      <c r="V34" s="32">
        <f>'Marital status'!V17</f>
        <v>46.182502496351489</v>
      </c>
      <c r="W34" s="32">
        <f>'Marital status'!W17</f>
        <v>47.038558367563276</v>
      </c>
      <c r="X34" s="32">
        <f>'Marital status'!X17</f>
        <v>47.030674617268261</v>
      </c>
      <c r="Y34" s="32">
        <f>'Marital status'!Y17</f>
        <v>46.732951915421502</v>
      </c>
      <c r="Z34" s="32">
        <f>'Marital status'!Z17</f>
        <v>47.029384165302027</v>
      </c>
      <c r="AA34" s="32">
        <f>'Marital status'!AA17</f>
        <v>46.809992485474972</v>
      </c>
    </row>
    <row r="35" spans="1:27" x14ac:dyDescent="0.25">
      <c r="A35" s="19" t="s">
        <v>55</v>
      </c>
      <c r="B35" s="32">
        <f>'Marital status'!B22</f>
        <v>46.717981612144534</v>
      </c>
      <c r="C35" s="32">
        <f>'Marital status'!C22</f>
        <v>47.488665659169705</v>
      </c>
      <c r="D35" s="32">
        <f>'Marital status'!D22</f>
        <v>50.307009006777207</v>
      </c>
      <c r="E35" s="32">
        <f>'Marital status'!E22</f>
        <v>51.326840285129506</v>
      </c>
      <c r="F35" s="32">
        <f>'Marital status'!F22</f>
        <v>53.549431598212088</v>
      </c>
      <c r="G35" s="32">
        <f>'Marital status'!G22</f>
        <v>54.801734276536358</v>
      </c>
      <c r="H35" s="32">
        <f>'Marital status'!H22</f>
        <v>55.781093478146254</v>
      </c>
      <c r="I35" s="32">
        <f>'Marital status'!I22</f>
        <v>56.895212540601612</v>
      </c>
      <c r="J35" s="32">
        <f>'Marital status'!J22</f>
        <v>58.481810775388759</v>
      </c>
      <c r="K35" s="32">
        <f>'Marital status'!K22</f>
        <v>59.792860447734633</v>
      </c>
      <c r="L35" s="32">
        <f>'Marital status'!L22</f>
        <v>60.901296676822788</v>
      </c>
      <c r="M35" s="32">
        <f>'Marital status'!M22</f>
        <v>61.644440519297</v>
      </c>
      <c r="N35" s="32">
        <f>'Marital status'!N22</f>
        <v>62.450439655324324</v>
      </c>
      <c r="O35" s="32">
        <f>'Marital status'!O22</f>
        <v>63.136420081603696</v>
      </c>
      <c r="P35" s="32">
        <f>'Marital status'!P22</f>
        <v>64.407803560641057</v>
      </c>
      <c r="Q35" s="32">
        <f>'Marital status'!Q22</f>
        <v>66.287980279727776</v>
      </c>
      <c r="R35" s="32">
        <f>'Marital status'!R22</f>
        <v>66.467312478736545</v>
      </c>
      <c r="S35" s="32">
        <f>'Marital status'!S22</f>
        <v>68.617973505191557</v>
      </c>
      <c r="T35" s="32">
        <f>'Marital status'!T22</f>
        <v>69.545609105714334</v>
      </c>
      <c r="U35" s="32">
        <f>'Marital status'!U22</f>
        <v>70.18859837119588</v>
      </c>
      <c r="V35" s="32">
        <f>'Marital status'!V22</f>
        <v>69.417449760168324</v>
      </c>
      <c r="W35" s="32">
        <f>'Marital status'!W22</f>
        <v>70.594282270785698</v>
      </c>
      <c r="X35" s="32">
        <f>'Marital status'!X22</f>
        <v>71.319967469325704</v>
      </c>
      <c r="Y35" s="32">
        <f>'Marital status'!Y22</f>
        <v>71.561059195534284</v>
      </c>
      <c r="Z35" s="32">
        <f>'Marital status'!Z22</f>
        <v>72.082400042328786</v>
      </c>
      <c r="AA35" s="32">
        <f>'Marital status'!AA22</f>
        <v>70.867673587775457</v>
      </c>
    </row>
    <row r="38" spans="1:27" x14ac:dyDescent="0.25">
      <c r="A38" s="19" t="s">
        <v>60</v>
      </c>
    </row>
    <row r="39" spans="1:27" x14ac:dyDescent="0.25">
      <c r="B39" s="62">
        <v>2010</v>
      </c>
      <c r="C39" s="62">
        <v>2011</v>
      </c>
      <c r="D39" s="62">
        <v>2012</v>
      </c>
      <c r="E39" s="62">
        <v>2013</v>
      </c>
      <c r="F39" s="62">
        <v>2014</v>
      </c>
      <c r="G39" s="62">
        <v>2015</v>
      </c>
      <c r="H39" s="62">
        <v>2016</v>
      </c>
      <c r="I39" s="62">
        <v>2017</v>
      </c>
      <c r="J39" s="62">
        <v>2018</v>
      </c>
      <c r="K39" s="62">
        <v>2019</v>
      </c>
      <c r="L39" s="62">
        <v>2020</v>
      </c>
      <c r="M39" s="62">
        <v>2021</v>
      </c>
      <c r="N39" s="62">
        <v>2022</v>
      </c>
      <c r="O39" s="62">
        <v>2023</v>
      </c>
      <c r="P39" s="62">
        <v>2024</v>
      </c>
      <c r="Q39" s="19">
        <v>2025</v>
      </c>
    </row>
    <row r="40" spans="1:27" x14ac:dyDescent="0.25">
      <c r="A40" s="19" t="s">
        <v>3</v>
      </c>
      <c r="B40" s="44">
        <f>'Age structure'!S12</f>
        <v>17.786832047306554</v>
      </c>
      <c r="C40" s="44">
        <f>'Age structure'!T12</f>
        <v>18.370407398150462</v>
      </c>
      <c r="D40" s="44">
        <f>'Age structure'!U12</f>
        <v>18.896138247222712</v>
      </c>
      <c r="E40" s="44">
        <f>'Age structure'!V12</f>
        <v>19.391621640586624</v>
      </c>
      <c r="F40" s="44">
        <f>'Age structure'!W12</f>
        <v>19.901625619200448</v>
      </c>
      <c r="G40" s="44">
        <f>'Age structure'!X12</f>
        <v>20.400470327846175</v>
      </c>
      <c r="H40" s="44">
        <f>'Age structure'!Y12</f>
        <v>20.781147569264739</v>
      </c>
      <c r="I40" s="44">
        <f>'Age structure'!Z12</f>
        <v>21.11658793729034</v>
      </c>
      <c r="J40" s="44">
        <f>'Age structure'!AA12</f>
        <v>21.706398996235883</v>
      </c>
      <c r="K40" s="44">
        <f>'Age structure'!AB12</f>
        <v>22.22296820974185</v>
      </c>
      <c r="L40" s="44">
        <f>'Age structure'!AC12</f>
        <v>22.70780350689332</v>
      </c>
      <c r="M40" s="44">
        <f>'Age structure'!AD12</f>
        <v>23.00441435162136</v>
      </c>
      <c r="N40" s="44">
        <f>'Age structure'!AE12</f>
        <v>23.398365409965727</v>
      </c>
      <c r="O40" s="44">
        <f>'Age structure'!AF12</f>
        <v>23.847952831120921</v>
      </c>
      <c r="P40" s="44">
        <f>'Age structure'!AG12</f>
        <v>24.17733538521987</v>
      </c>
      <c r="Q40" s="44">
        <f>'Age structure'!AH12</f>
        <v>24.528609643113462</v>
      </c>
    </row>
    <row r="41" spans="1:27" x14ac:dyDescent="0.25">
      <c r="A41" s="19" t="s">
        <v>54</v>
      </c>
      <c r="B41" s="44">
        <f>'Age structure'!S34</f>
        <v>14.61246545394547</v>
      </c>
      <c r="C41" s="44">
        <f>'Age structure'!T34</f>
        <v>15.012801453584407</v>
      </c>
      <c r="D41" s="44">
        <f>'Age structure'!U34</f>
        <v>15.434430652995143</v>
      </c>
      <c r="E41" s="44">
        <f>'Age structure'!V34</f>
        <v>15.8859046429315</v>
      </c>
      <c r="F41" s="44">
        <f>'Age structure'!W34</f>
        <v>16.370550464434885</v>
      </c>
      <c r="G41" s="44">
        <f>'Age structure'!X34</f>
        <v>16.7352650642081</v>
      </c>
      <c r="H41" s="44">
        <f>'Age structure'!Y34</f>
        <v>17.100841191926186</v>
      </c>
      <c r="I41" s="44">
        <f>'Age structure'!Z34</f>
        <v>17.358990840430661</v>
      </c>
      <c r="J41" s="44">
        <f>'Age structure'!AA34</f>
        <v>17.419137466307276</v>
      </c>
      <c r="K41" s="44">
        <f>'Age structure'!AB34</f>
        <v>17.565115598478197</v>
      </c>
      <c r="L41" s="44">
        <f>'Age structure'!AC34</f>
        <v>17.601198248713416</v>
      </c>
      <c r="M41" s="44">
        <f>'Age structure'!AD34</f>
        <v>17.819758087414108</v>
      </c>
      <c r="N41" s="44">
        <f>'Age structure'!AE34</f>
        <v>17.935585173000355</v>
      </c>
      <c r="O41" s="44">
        <f>'Age structure'!AF34</f>
        <v>18.071062230369012</v>
      </c>
      <c r="P41" s="44">
        <f>'Age structure'!AG34</f>
        <v>18.410642330125672</v>
      </c>
      <c r="Q41" s="44">
        <f>'Age structure'!AH34</f>
        <v>18.744157914994229</v>
      </c>
    </row>
    <row r="42" spans="1:27" x14ac:dyDescent="0.25">
      <c r="A42" s="19" t="s">
        <v>55</v>
      </c>
      <c r="B42" s="44">
        <f>'Age structure'!S45</f>
        <v>6.8146389853326719</v>
      </c>
      <c r="C42" s="44">
        <f>'Age structure'!T45</f>
        <v>6.9716506226265125</v>
      </c>
      <c r="D42" s="44">
        <f>'Age structure'!U45</f>
        <v>7.2159861847785862</v>
      </c>
      <c r="E42" s="44">
        <f>'Age structure'!V45</f>
        <v>7.3673940039027856</v>
      </c>
      <c r="F42" s="44">
        <f>'Age structure'!W45</f>
        <v>7.5370455918410864</v>
      </c>
      <c r="G42" s="44">
        <f>'Age structure'!X45</f>
        <v>7.6291016915849452</v>
      </c>
      <c r="H42" s="44">
        <f>'Age structure'!Y45</f>
        <v>7.9449209447239779</v>
      </c>
      <c r="I42" s="44">
        <f>'Age structure'!Z45</f>
        <v>8.1364124597207308</v>
      </c>
      <c r="J42" s="44">
        <f>'Age structure'!AA45</f>
        <v>8.2985843907153214</v>
      </c>
      <c r="K42" s="44">
        <f>'Age structure'!AB45</f>
        <v>8.5244320617231022</v>
      </c>
      <c r="L42" s="44">
        <f>'Age structure'!AC45</f>
        <v>8.7106150032988001</v>
      </c>
      <c r="M42" s="44">
        <f>'Age structure'!AD45</f>
        <v>8.998422573155386</v>
      </c>
      <c r="N42" s="44">
        <f>'Age structure'!AE45</f>
        <v>9.3348891481913654</v>
      </c>
      <c r="O42" s="44">
        <f>'Age structure'!AF45</f>
        <v>9.7034040523591649</v>
      </c>
      <c r="P42" s="44">
        <f>'Age structure'!AG45</f>
        <v>10.10952574119473</v>
      </c>
      <c r="Q42" s="44">
        <f>'Age structure'!AH45</f>
        <v>10.641646917335786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D8D0-F5AD-45B1-95AD-FA451977A666}">
  <dimension ref="A1:AB105"/>
  <sheetViews>
    <sheetView showGridLines="0" workbookViewId="0">
      <selection activeCell="K99" sqref="K99"/>
    </sheetView>
  </sheetViews>
  <sheetFormatPr defaultRowHeight="14.4" x14ac:dyDescent="0.3"/>
  <cols>
    <col min="1" max="1" width="21.5546875" customWidth="1"/>
    <col min="2" max="27" width="8.44140625" customWidth="1"/>
  </cols>
  <sheetData>
    <row r="1" spans="1:27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27" customHeight="1" thickBot="1" x14ac:dyDescent="0.35">
      <c r="A2" s="27" t="s">
        <v>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3.8" customHeight="1" x14ac:dyDescent="0.3">
      <c r="A3" s="28"/>
      <c r="B3" s="29" t="s">
        <v>11</v>
      </c>
      <c r="C3" s="29" t="s">
        <v>12</v>
      </c>
      <c r="D3" s="29" t="s">
        <v>13</v>
      </c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9" t="s">
        <v>20</v>
      </c>
      <c r="L3" s="29" t="s">
        <v>21</v>
      </c>
      <c r="M3" s="29" t="s">
        <v>22</v>
      </c>
      <c r="N3" s="29" t="s">
        <v>23</v>
      </c>
      <c r="O3" s="29" t="s">
        <v>24</v>
      </c>
      <c r="P3" s="29" t="s">
        <v>25</v>
      </c>
      <c r="Q3" s="29" t="s">
        <v>26</v>
      </c>
      <c r="R3" s="29" t="s">
        <v>29</v>
      </c>
      <c r="S3" s="29">
        <v>2017</v>
      </c>
      <c r="T3" s="29">
        <v>2018</v>
      </c>
      <c r="U3" s="29">
        <v>2019</v>
      </c>
      <c r="V3" s="29">
        <v>2020</v>
      </c>
      <c r="W3" s="29">
        <v>2021</v>
      </c>
      <c r="X3" s="29">
        <v>2022</v>
      </c>
      <c r="Y3" s="29">
        <v>2023</v>
      </c>
      <c r="Z3" s="29">
        <v>2024</v>
      </c>
      <c r="AA3" s="29">
        <v>2025</v>
      </c>
    </row>
    <row r="4" spans="1:27" ht="17.399999999999999" customHeight="1" x14ac:dyDescent="0.3">
      <c r="A4" s="36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37"/>
      <c r="R4" s="49"/>
      <c r="S4" s="39"/>
      <c r="T4" s="39"/>
      <c r="U4" s="39"/>
      <c r="V4" s="39"/>
      <c r="W4" s="39"/>
      <c r="X4" s="39"/>
      <c r="Y4" s="39"/>
      <c r="Z4" s="39"/>
      <c r="AA4" s="39"/>
    </row>
    <row r="5" spans="1:27" ht="13.8" customHeight="1" x14ac:dyDescent="0.3">
      <c r="A5" s="19" t="s">
        <v>45</v>
      </c>
      <c r="B5" s="32">
        <v>25706</v>
      </c>
      <c r="C5" s="32">
        <v>25776</v>
      </c>
      <c r="D5" s="32">
        <v>26008</v>
      </c>
      <c r="E5" s="32">
        <v>26257</v>
      </c>
      <c r="F5" s="32">
        <v>26347</v>
      </c>
      <c r="G5" s="32">
        <v>26530</v>
      </c>
      <c r="H5" s="32">
        <v>26766</v>
      </c>
      <c r="I5" s="32">
        <v>26923</v>
      </c>
      <c r="J5" s="32">
        <v>27153</v>
      </c>
      <c r="K5" s="32">
        <v>27456</v>
      </c>
      <c r="L5" s="32">
        <v>27734</v>
      </c>
      <c r="M5" s="32">
        <v>28007</v>
      </c>
      <c r="N5" s="32">
        <v>28355</v>
      </c>
      <c r="O5" s="32">
        <v>28502</v>
      </c>
      <c r="P5" s="32">
        <v>28666</v>
      </c>
      <c r="Q5" s="12">
        <v>28916</v>
      </c>
      <c r="R5" s="12">
        <v>28983</v>
      </c>
      <c r="S5" s="12">
        <v>29214</v>
      </c>
      <c r="T5" s="32">
        <v>29489</v>
      </c>
      <c r="U5" s="63">
        <v>29789</v>
      </c>
      <c r="V5" s="12">
        <v>29884</v>
      </c>
      <c r="W5" s="12">
        <v>30129</v>
      </c>
      <c r="X5" s="12">
        <v>30344</v>
      </c>
      <c r="Y5" s="12">
        <v>30359</v>
      </c>
      <c r="Z5" s="12">
        <v>30541</v>
      </c>
      <c r="AA5" s="12">
        <v>30654</v>
      </c>
    </row>
    <row r="6" spans="1:27" ht="13.8" customHeight="1" x14ac:dyDescent="0.3">
      <c r="A6" s="19" t="s">
        <v>47</v>
      </c>
      <c r="B6" s="19">
        <v>258</v>
      </c>
      <c r="C6" s="19">
        <v>283</v>
      </c>
      <c r="D6" s="19">
        <v>269</v>
      </c>
      <c r="E6" s="19">
        <v>262</v>
      </c>
      <c r="F6" s="19">
        <v>281</v>
      </c>
      <c r="G6" s="19">
        <v>268</v>
      </c>
      <c r="H6" s="19">
        <v>295</v>
      </c>
      <c r="I6" s="19">
        <v>286</v>
      </c>
      <c r="J6" s="19">
        <v>294</v>
      </c>
      <c r="K6" s="19">
        <v>267</v>
      </c>
      <c r="L6" s="19">
        <v>286</v>
      </c>
      <c r="M6" s="19">
        <v>285</v>
      </c>
      <c r="N6" s="19">
        <v>292</v>
      </c>
      <c r="O6" s="19">
        <v>287</v>
      </c>
      <c r="P6" s="19">
        <v>282</v>
      </c>
      <c r="Q6" s="1">
        <v>275</v>
      </c>
      <c r="R6" s="1">
        <v>293</v>
      </c>
      <c r="S6" s="1">
        <v>279</v>
      </c>
      <c r="T6" s="1">
        <v>280</v>
      </c>
      <c r="U6" s="1">
        <v>267</v>
      </c>
      <c r="V6" s="1">
        <v>261</v>
      </c>
      <c r="W6" s="1">
        <v>293</v>
      </c>
      <c r="X6" s="1">
        <v>245</v>
      </c>
      <c r="Y6" s="1">
        <v>259</v>
      </c>
      <c r="Z6" s="1">
        <v>218</v>
      </c>
      <c r="AA6" s="1"/>
    </row>
    <row r="7" spans="1:27" ht="13.8" customHeight="1" x14ac:dyDescent="0.3">
      <c r="A7" s="1" t="s">
        <v>46</v>
      </c>
      <c r="B7" s="19">
        <v>247</v>
      </c>
      <c r="C7" s="19">
        <v>228</v>
      </c>
      <c r="D7" s="19">
        <v>236</v>
      </c>
      <c r="E7" s="19">
        <v>268</v>
      </c>
      <c r="F7" s="19">
        <v>262</v>
      </c>
      <c r="G7" s="19">
        <v>259</v>
      </c>
      <c r="H7" s="19">
        <v>257</v>
      </c>
      <c r="I7" s="19">
        <v>249</v>
      </c>
      <c r="J7" s="19">
        <v>250</v>
      </c>
      <c r="K7" s="19">
        <v>247</v>
      </c>
      <c r="L7" s="19">
        <v>233</v>
      </c>
      <c r="M7" s="19">
        <v>277</v>
      </c>
      <c r="N7" s="19">
        <v>323</v>
      </c>
      <c r="O7" s="19">
        <v>269</v>
      </c>
      <c r="P7" s="19">
        <v>251</v>
      </c>
      <c r="Q7" s="1">
        <v>285</v>
      </c>
      <c r="R7" s="1">
        <v>297</v>
      </c>
      <c r="S7" s="1">
        <v>235</v>
      </c>
      <c r="T7" s="1">
        <v>272</v>
      </c>
      <c r="U7" s="1">
        <v>266</v>
      </c>
      <c r="V7" s="1">
        <v>291</v>
      </c>
      <c r="W7" s="1">
        <v>263</v>
      </c>
      <c r="X7" s="1">
        <v>301</v>
      </c>
      <c r="Y7" s="1">
        <v>270</v>
      </c>
      <c r="Z7" s="1">
        <v>309</v>
      </c>
      <c r="AA7" s="1"/>
    </row>
    <row r="8" spans="1:27" ht="13.8" customHeight="1" x14ac:dyDescent="0.3">
      <c r="A8" s="1" t="s">
        <v>48</v>
      </c>
      <c r="B8" s="19">
        <v>69</v>
      </c>
      <c r="C8" s="19">
        <v>170</v>
      </c>
      <c r="D8" s="19">
        <v>221</v>
      </c>
      <c r="E8" s="19">
        <v>99</v>
      </c>
      <c r="F8" s="19">
        <v>173</v>
      </c>
      <c r="G8" s="19">
        <v>205</v>
      </c>
      <c r="H8" s="19">
        <v>88</v>
      </c>
      <c r="I8" s="19">
        <v>177</v>
      </c>
      <c r="J8" s="19">
        <v>248</v>
      </c>
      <c r="K8" s="19">
        <v>253</v>
      </c>
      <c r="L8" s="19">
        <v>220</v>
      </c>
      <c r="M8" s="19">
        <v>333</v>
      </c>
      <c r="N8" s="19">
        <v>177</v>
      </c>
      <c r="O8" s="19">
        <v>147</v>
      </c>
      <c r="P8" s="19">
        <v>237</v>
      </c>
      <c r="Q8" s="1">
        <v>74</v>
      </c>
      <c r="R8" s="1">
        <v>234</v>
      </c>
      <c r="S8" s="1">
        <v>234</v>
      </c>
      <c r="T8" s="1">
        <v>291</v>
      </c>
      <c r="U8" s="1">
        <v>83</v>
      </c>
      <c r="V8" s="1">
        <v>215</v>
      </c>
      <c r="W8" s="1">
        <v>186</v>
      </c>
      <c r="X8" s="1">
        <v>110</v>
      </c>
      <c r="Y8" s="1">
        <v>183</v>
      </c>
      <c r="Z8" s="1">
        <v>227</v>
      </c>
      <c r="AA8" s="1"/>
    </row>
    <row r="9" spans="1:27" ht="13.8" customHeight="1" x14ac:dyDescent="0.3">
      <c r="A9" s="1" t="s">
        <v>49</v>
      </c>
      <c r="B9" s="44">
        <v>10</v>
      </c>
      <c r="C9" s="44">
        <v>11</v>
      </c>
      <c r="D9" s="44">
        <v>10.3</v>
      </c>
      <c r="E9" s="44">
        <v>10</v>
      </c>
      <c r="F9" s="44">
        <v>10.7</v>
      </c>
      <c r="G9" s="44">
        <v>10.1</v>
      </c>
      <c r="H9" s="44">
        <v>11</v>
      </c>
      <c r="I9" s="44">
        <v>10.6</v>
      </c>
      <c r="J9" s="44">
        <v>10.8</v>
      </c>
      <c r="K9" s="44">
        <v>9.6999999999999993</v>
      </c>
      <c r="L9" s="44">
        <v>10.3</v>
      </c>
      <c r="M9" s="44">
        <v>10.199999999999999</v>
      </c>
      <c r="N9" s="44">
        <v>10.199999999999999</v>
      </c>
      <c r="O9" s="44">
        <v>10.1</v>
      </c>
      <c r="P9" s="44">
        <v>9.8000000000000007</v>
      </c>
      <c r="Q9" s="51">
        <v>9.5</v>
      </c>
      <c r="R9" s="51">
        <v>10.1</v>
      </c>
      <c r="S9" s="51">
        <v>9.6</v>
      </c>
      <c r="T9" s="51">
        <v>9.5</v>
      </c>
      <c r="U9" s="51">
        <v>8.9487708008647129</v>
      </c>
      <c r="V9" s="51">
        <v>8.6981154083281957</v>
      </c>
      <c r="W9" s="51">
        <v>9.6902749987597776</v>
      </c>
      <c r="X9" s="51">
        <v>8.0720886941337326</v>
      </c>
      <c r="Y9" s="51">
        <v>8.5057471264367823</v>
      </c>
      <c r="Z9" s="51">
        <v>7.1247650951875148</v>
      </c>
      <c r="AA9" s="51"/>
    </row>
    <row r="10" spans="1:27" ht="13.8" customHeight="1" x14ac:dyDescent="0.3">
      <c r="A10" s="1" t="s">
        <v>50</v>
      </c>
      <c r="B10" s="44">
        <v>9.6</v>
      </c>
      <c r="C10" s="44">
        <v>8.8000000000000007</v>
      </c>
      <c r="D10" s="44">
        <v>9</v>
      </c>
      <c r="E10" s="44">
        <v>10.199999999999999</v>
      </c>
      <c r="F10" s="44">
        <v>9.9</v>
      </c>
      <c r="G10" s="44">
        <v>9.6999999999999993</v>
      </c>
      <c r="H10" s="44">
        <v>9.6</v>
      </c>
      <c r="I10" s="44">
        <v>9.1999999999999993</v>
      </c>
      <c r="J10" s="44">
        <v>9.1999999999999993</v>
      </c>
      <c r="K10" s="44">
        <v>9</v>
      </c>
      <c r="L10" s="51">
        <v>8.3000000000000007</v>
      </c>
      <c r="M10" s="51">
        <v>9.6999999999999993</v>
      </c>
      <c r="N10" s="51">
        <v>11.2</v>
      </c>
      <c r="O10" s="51">
        <v>9.3000000000000007</v>
      </c>
      <c r="P10" s="51">
        <v>8.6</v>
      </c>
      <c r="Q10" s="51">
        <v>9.8000000000000007</v>
      </c>
      <c r="R10" s="51">
        <v>10.1</v>
      </c>
      <c r="S10" s="51">
        <v>7.9</v>
      </c>
      <c r="T10" s="51">
        <v>9.1</v>
      </c>
      <c r="U10" s="51">
        <v>8.9152548053558558</v>
      </c>
      <c r="V10" s="51">
        <v>9.6978987885958041</v>
      </c>
      <c r="W10" s="51">
        <v>8.6980966712417107</v>
      </c>
      <c r="X10" s="51">
        <v>9.9171375385071592</v>
      </c>
      <c r="Y10" s="51">
        <v>8.8669950738916263</v>
      </c>
      <c r="Z10" s="51">
        <v>10.0988642862979</v>
      </c>
      <c r="AA10" s="51"/>
    </row>
    <row r="11" spans="1:27" ht="13.8" customHeight="1" x14ac:dyDescent="0.3">
      <c r="A11" s="1" t="s">
        <v>51</v>
      </c>
      <c r="B11" s="44">
        <v>2.7</v>
      </c>
      <c r="C11" s="44">
        <v>6.6</v>
      </c>
      <c r="D11" s="44">
        <v>8.5</v>
      </c>
      <c r="E11" s="44">
        <v>3.8</v>
      </c>
      <c r="F11" s="44">
        <v>6.5</v>
      </c>
      <c r="G11" s="44">
        <v>7.7</v>
      </c>
      <c r="H11" s="44">
        <v>3.3</v>
      </c>
      <c r="I11" s="44">
        <v>6.5</v>
      </c>
      <c r="J11" s="44">
        <v>9.1</v>
      </c>
      <c r="K11" s="44">
        <v>9.1999999999999993</v>
      </c>
      <c r="L11" s="44">
        <v>7.9</v>
      </c>
      <c r="M11" s="44">
        <v>11.8</v>
      </c>
      <c r="N11" s="44">
        <v>6.2</v>
      </c>
      <c r="O11" s="44">
        <v>5.0999999999999996</v>
      </c>
      <c r="P11" s="44">
        <v>8.1999999999999993</v>
      </c>
      <c r="Q11" s="51">
        <v>2.6</v>
      </c>
      <c r="R11" s="51">
        <v>8</v>
      </c>
      <c r="S11" s="51">
        <v>8</v>
      </c>
      <c r="T11" s="52">
        <v>9.8181450116400697</v>
      </c>
      <c r="U11" s="52">
        <v>2.7818276272350979</v>
      </c>
      <c r="V11" s="51">
        <v>7.1651142252511955</v>
      </c>
      <c r="W11" s="51">
        <v>6.1515056306120091</v>
      </c>
      <c r="X11" s="51">
        <v>3.6242030871620843</v>
      </c>
      <c r="Y11" s="51">
        <v>6.0098522167487687</v>
      </c>
      <c r="Z11" s="51">
        <v>7.4189067734292022</v>
      </c>
      <c r="AA11" s="51"/>
    </row>
    <row r="12" spans="1:27" ht="13.8" customHeight="1" x14ac:dyDescent="0.3">
      <c r="A12" s="1" t="s">
        <v>52</v>
      </c>
      <c r="B12" s="44">
        <v>1.5389999999999999</v>
      </c>
      <c r="C12" s="44">
        <v>1.7529999999999999</v>
      </c>
      <c r="D12" s="44">
        <v>1.66</v>
      </c>
      <c r="E12" s="44">
        <v>1.64</v>
      </c>
      <c r="F12" s="44">
        <v>1.752</v>
      </c>
      <c r="G12" s="44">
        <v>1.7170000000000001</v>
      </c>
      <c r="H12" s="44">
        <v>1.867</v>
      </c>
      <c r="I12" s="44">
        <v>1.847</v>
      </c>
      <c r="J12" s="44">
        <v>1.881</v>
      </c>
      <c r="K12" s="44">
        <v>1.694</v>
      </c>
      <c r="L12" s="44">
        <v>1.8340000000000001</v>
      </c>
      <c r="M12" s="44">
        <v>1.8009999999999999</v>
      </c>
      <c r="N12" s="44">
        <v>1.847</v>
      </c>
      <c r="O12" s="44">
        <v>1.8</v>
      </c>
      <c r="P12" s="44">
        <v>1.7829999999999999</v>
      </c>
      <c r="Q12" s="51">
        <v>1.6890000000000001</v>
      </c>
      <c r="R12" s="51">
        <v>1.792</v>
      </c>
      <c r="S12" s="51">
        <v>1.6839999999999999</v>
      </c>
      <c r="T12" s="51">
        <v>1.6579999999999999</v>
      </c>
      <c r="U12" s="51">
        <v>1.556</v>
      </c>
      <c r="V12" s="51">
        <v>1.5209999999999999</v>
      </c>
      <c r="W12" s="51">
        <v>1.7709999999999999</v>
      </c>
      <c r="X12" s="51">
        <v>1.45</v>
      </c>
      <c r="Y12" s="51">
        <v>1.5840000000000001</v>
      </c>
      <c r="Z12" s="51">
        <v>1.2909999999999999</v>
      </c>
      <c r="AA12" s="51"/>
    </row>
    <row r="13" spans="1:27" ht="13.8" customHeight="1" x14ac:dyDescent="0.3">
      <c r="A13" s="1" t="s">
        <v>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ht="13.8" customHeight="1" x14ac:dyDescent="0.3">
      <c r="A14" s="1" t="s">
        <v>37</v>
      </c>
      <c r="B14" s="44">
        <v>100</v>
      </c>
      <c r="C14" s="44">
        <v>100.27230996654477</v>
      </c>
      <c r="D14" s="44">
        <v>101.17482299852173</v>
      </c>
      <c r="E14" s="44">
        <v>102.14346845094531</v>
      </c>
      <c r="F14" s="44">
        <v>102.49358126507431</v>
      </c>
      <c r="G14" s="44">
        <v>103.20547732046992</v>
      </c>
      <c r="H14" s="44">
        <v>104.12355092196375</v>
      </c>
      <c r="I14" s="44">
        <v>104.73430327549988</v>
      </c>
      <c r="J14" s="44">
        <v>105.62903602271842</v>
      </c>
      <c r="K14" s="44">
        <v>106.80774916361939</v>
      </c>
      <c r="L14" s="44">
        <v>107.88920874504007</v>
      </c>
      <c r="M14" s="44">
        <v>108.9512176145647</v>
      </c>
      <c r="N14" s="44">
        <v>110.30498716253014</v>
      </c>
      <c r="O14" s="44">
        <v>110.87683809227417</v>
      </c>
      <c r="P14" s="44">
        <v>111.51482144246478</v>
      </c>
      <c r="Q14" s="51">
        <v>112.48735703726756</v>
      </c>
      <c r="R14" s="51">
        <v>112.74799657667471</v>
      </c>
      <c r="S14" s="51">
        <v>113.64661946627245</v>
      </c>
      <c r="T14" s="51">
        <v>114.71640862055553</v>
      </c>
      <c r="U14" s="51">
        <v>115.88345133431883</v>
      </c>
      <c r="V14" s="44">
        <v>116.2530148603439</v>
      </c>
      <c r="W14" s="44">
        <v>117.2060997432506</v>
      </c>
      <c r="X14" s="44">
        <v>118.04248035478098</v>
      </c>
      <c r="Y14" s="44">
        <v>118.10083249046914</v>
      </c>
      <c r="Z14" s="44">
        <v>118.80883840348557</v>
      </c>
      <c r="AA14" s="44">
        <v>119.24842449233641</v>
      </c>
    </row>
    <row r="15" spans="1:27" ht="17.399999999999999" customHeight="1" x14ac:dyDescent="0.3">
      <c r="A15" s="36" t="s">
        <v>67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4"/>
    </row>
    <row r="16" spans="1:27" ht="13.8" customHeight="1" x14ac:dyDescent="0.3">
      <c r="A16" s="19" t="s">
        <v>45</v>
      </c>
      <c r="B16" s="32">
        <v>5171302</v>
      </c>
      <c r="C16" s="32">
        <v>5181115</v>
      </c>
      <c r="D16" s="32">
        <v>5194901</v>
      </c>
      <c r="E16" s="32">
        <v>5206295</v>
      </c>
      <c r="F16" s="32">
        <v>5219732</v>
      </c>
      <c r="G16" s="32">
        <v>5236611</v>
      </c>
      <c r="H16" s="32">
        <v>5255580</v>
      </c>
      <c r="I16" s="32">
        <v>5276955</v>
      </c>
      <c r="J16" s="32">
        <v>5300484</v>
      </c>
      <c r="K16" s="32">
        <v>5326314</v>
      </c>
      <c r="L16" s="32">
        <v>5351427</v>
      </c>
      <c r="M16" s="32">
        <v>5375276</v>
      </c>
      <c r="N16" s="32">
        <v>5401267</v>
      </c>
      <c r="O16" s="32">
        <v>5426674</v>
      </c>
      <c r="P16" s="32">
        <v>5451270</v>
      </c>
      <c r="Q16" s="12">
        <v>5471753</v>
      </c>
      <c r="R16" s="12">
        <v>5487308</v>
      </c>
      <c r="S16" s="12">
        <v>5503297</v>
      </c>
      <c r="T16" s="12">
        <v>5513130</v>
      </c>
      <c r="U16" s="12">
        <v>5517919</v>
      </c>
      <c r="V16" s="12">
        <v>5525292</v>
      </c>
      <c r="W16" s="12">
        <v>5533793</v>
      </c>
      <c r="X16" s="12">
        <v>5548241</v>
      </c>
      <c r="Y16" s="12">
        <v>5563970</v>
      </c>
      <c r="Z16" s="12">
        <v>5603851</v>
      </c>
      <c r="AA16" s="32">
        <v>5635971</v>
      </c>
    </row>
    <row r="17" spans="1:27" ht="13.8" customHeight="1" x14ac:dyDescent="0.3">
      <c r="A17" s="19" t="s">
        <v>47</v>
      </c>
      <c r="B17" s="32">
        <v>56742</v>
      </c>
      <c r="C17" s="32">
        <v>56189</v>
      </c>
      <c r="D17" s="32">
        <v>55555</v>
      </c>
      <c r="E17" s="32">
        <v>56630</v>
      </c>
      <c r="F17" s="32">
        <v>57758</v>
      </c>
      <c r="G17" s="32">
        <v>57745</v>
      </c>
      <c r="H17" s="32">
        <v>58840</v>
      </c>
      <c r="I17" s="32">
        <v>58729</v>
      </c>
      <c r="J17" s="32">
        <v>59530</v>
      </c>
      <c r="K17" s="32">
        <v>60430</v>
      </c>
      <c r="L17" s="32">
        <v>60980</v>
      </c>
      <c r="M17" s="32">
        <v>59961</v>
      </c>
      <c r="N17" s="32">
        <v>59493</v>
      </c>
      <c r="O17" s="32">
        <v>58134</v>
      </c>
      <c r="P17" s="32">
        <v>57232</v>
      </c>
      <c r="Q17" s="12">
        <v>55472</v>
      </c>
      <c r="R17" s="12">
        <v>52814</v>
      </c>
      <c r="S17" s="12">
        <v>50321</v>
      </c>
      <c r="T17" s="12">
        <v>47577</v>
      </c>
      <c r="U17" s="12">
        <v>45613</v>
      </c>
      <c r="V17" s="12">
        <v>46463</v>
      </c>
      <c r="W17" s="12">
        <v>49594</v>
      </c>
      <c r="X17" s="12">
        <v>44951</v>
      </c>
      <c r="Y17" s="12">
        <v>43383</v>
      </c>
      <c r="Z17" s="12">
        <v>43720</v>
      </c>
      <c r="AA17" s="32"/>
    </row>
    <row r="18" spans="1:27" ht="13.8" customHeight="1" x14ac:dyDescent="0.3">
      <c r="A18" s="1" t="s">
        <v>46</v>
      </c>
      <c r="B18" s="32">
        <v>49339</v>
      </c>
      <c r="C18" s="32">
        <v>48550</v>
      </c>
      <c r="D18" s="32">
        <v>49418</v>
      </c>
      <c r="E18" s="32">
        <v>48996</v>
      </c>
      <c r="F18" s="32">
        <v>47600</v>
      </c>
      <c r="G18" s="32">
        <v>47928</v>
      </c>
      <c r="H18" s="32">
        <v>48065</v>
      </c>
      <c r="I18" s="32">
        <v>49077</v>
      </c>
      <c r="J18" s="32">
        <v>49094</v>
      </c>
      <c r="K18" s="32">
        <v>49883</v>
      </c>
      <c r="L18" s="32">
        <v>50887</v>
      </c>
      <c r="M18" s="32">
        <v>50585</v>
      </c>
      <c r="N18" s="32">
        <v>51707</v>
      </c>
      <c r="O18" s="32">
        <v>51472</v>
      </c>
      <c r="P18" s="32">
        <v>52186</v>
      </c>
      <c r="Q18" s="12">
        <v>52492</v>
      </c>
      <c r="R18" s="12">
        <v>53923</v>
      </c>
      <c r="S18" s="12">
        <v>53722</v>
      </c>
      <c r="T18" s="32">
        <v>54527</v>
      </c>
      <c r="U18" s="32">
        <v>53949</v>
      </c>
      <c r="V18" s="32">
        <v>55488</v>
      </c>
      <c r="W18" s="32">
        <v>57659</v>
      </c>
      <c r="X18" s="32">
        <v>63219</v>
      </c>
      <c r="Y18" s="32">
        <v>61339</v>
      </c>
      <c r="Z18" s="32">
        <v>58267</v>
      </c>
      <c r="AA18" s="32"/>
    </row>
    <row r="19" spans="1:27" ht="13.8" customHeight="1" x14ac:dyDescent="0.3">
      <c r="A19" s="1" t="s">
        <v>48</v>
      </c>
      <c r="B19" s="32">
        <v>2584</v>
      </c>
      <c r="C19" s="32">
        <v>5802</v>
      </c>
      <c r="D19" s="32">
        <v>5221</v>
      </c>
      <c r="E19" s="32">
        <v>5755</v>
      </c>
      <c r="F19" s="32">
        <v>6677</v>
      </c>
      <c r="G19" s="32">
        <v>8986</v>
      </c>
      <c r="H19" s="32">
        <v>10344</v>
      </c>
      <c r="I19" s="32">
        <v>13586</v>
      </c>
      <c r="J19" s="32">
        <v>15457</v>
      </c>
      <c r="K19" s="32">
        <v>14548</v>
      </c>
      <c r="L19" s="32">
        <v>13731</v>
      </c>
      <c r="M19" s="32">
        <v>16821</v>
      </c>
      <c r="N19" s="32">
        <v>17433</v>
      </c>
      <c r="O19" s="32">
        <v>18048</v>
      </c>
      <c r="P19" s="32">
        <v>16021</v>
      </c>
      <c r="Q19" s="12">
        <v>12441</v>
      </c>
      <c r="R19" s="12">
        <v>16823</v>
      </c>
      <c r="S19" s="12">
        <v>14824</v>
      </c>
      <c r="T19" s="12">
        <v>11965</v>
      </c>
      <c r="U19" s="12">
        <v>15495</v>
      </c>
      <c r="V19" s="12">
        <v>17814</v>
      </c>
      <c r="W19" s="12">
        <v>22905</v>
      </c>
      <c r="X19" s="12">
        <v>34363</v>
      </c>
      <c r="Y19" s="12">
        <v>57914</v>
      </c>
      <c r="Z19" s="12">
        <v>47051</v>
      </c>
      <c r="AA19" s="32"/>
    </row>
    <row r="20" spans="1:27" ht="13.8" customHeight="1" x14ac:dyDescent="0.3">
      <c r="A20" s="1" t="s">
        <v>49</v>
      </c>
      <c r="B20" s="44">
        <v>10.962077744743087</v>
      </c>
      <c r="C20" s="44">
        <v>10.830553846485973</v>
      </c>
      <c r="D20" s="44">
        <v>10.682425367236613</v>
      </c>
      <c r="E20" s="44">
        <v>10.863198416808244</v>
      </c>
      <c r="F20" s="44">
        <v>11.047457031583605</v>
      </c>
      <c r="G20" s="44">
        <v>11.007233856112608</v>
      </c>
      <c r="H20" s="44">
        <v>11.172998713035371</v>
      </c>
      <c r="I20" s="44">
        <v>11.104578338858772</v>
      </c>
      <c r="J20" s="44">
        <v>11.203751120516266</v>
      </c>
      <c r="K20" s="44">
        <v>11.318873533268881</v>
      </c>
      <c r="L20" s="44">
        <v>11.369756392061943</v>
      </c>
      <c r="M20" s="44">
        <v>11.128058413537627</v>
      </c>
      <c r="N20" s="44">
        <v>10.988792790799284</v>
      </c>
      <c r="O20" s="44">
        <v>10.688416855243968</v>
      </c>
      <c r="P20" s="44">
        <v>10.479150323129412</v>
      </c>
      <c r="Q20" s="51">
        <v>10.12349506951371</v>
      </c>
      <c r="R20" s="51">
        <v>9.6107539120912815</v>
      </c>
      <c r="S20" s="51">
        <v>9.1356299097702003</v>
      </c>
      <c r="T20" s="51">
        <v>8.6260155312518325</v>
      </c>
      <c r="U20" s="51">
        <v>8.2608219656402468</v>
      </c>
      <c r="V20" s="51">
        <v>8.4026843088736545</v>
      </c>
      <c r="W20" s="51">
        <v>8.950342509326358</v>
      </c>
      <c r="X20" s="51">
        <v>8.0903791333695878</v>
      </c>
      <c r="Y20" s="51">
        <v>7.7692864167504112</v>
      </c>
      <c r="Z20" s="51">
        <v>7.7794826288174308</v>
      </c>
      <c r="AA20" s="44"/>
    </row>
    <row r="21" spans="1:27" ht="13.8" customHeight="1" x14ac:dyDescent="0.3">
      <c r="A21" s="1" t="s">
        <v>50</v>
      </c>
      <c r="B21" s="44">
        <v>9.5318803328729889</v>
      </c>
      <c r="C21" s="44">
        <v>9.3581197253358113</v>
      </c>
      <c r="D21" s="44">
        <v>9.5023687660534417</v>
      </c>
      <c r="E21" s="44">
        <v>9.3987863257979285</v>
      </c>
      <c r="F21" s="44">
        <v>9.1045215330063289</v>
      </c>
      <c r="G21" s="44">
        <v>9.135937384288944</v>
      </c>
      <c r="H21" s="44">
        <v>9.1269575652964825</v>
      </c>
      <c r="I21" s="44">
        <v>9.2795619052967364</v>
      </c>
      <c r="J21" s="44">
        <v>9.2396599615425075</v>
      </c>
      <c r="K21" s="44">
        <v>9.3433620463354554</v>
      </c>
      <c r="L21" s="51">
        <v>9.4879106842055769</v>
      </c>
      <c r="M21" s="51">
        <v>9.3879827696135951</v>
      </c>
      <c r="N21" s="51">
        <v>9.5506615708378906</v>
      </c>
      <c r="O21" s="51">
        <v>9.4635530390669427</v>
      </c>
      <c r="P21" s="51">
        <v>9.5552302691297086</v>
      </c>
      <c r="Q21" s="51">
        <v>9.5796528552948104</v>
      </c>
      <c r="R21" s="51">
        <v>9.8125626387264404</v>
      </c>
      <c r="S21" s="51">
        <v>9.7530714813432713</v>
      </c>
      <c r="T21" s="51">
        <v>9.8860951483399262</v>
      </c>
      <c r="U21" s="51">
        <v>9.7705277930485988</v>
      </c>
      <c r="V21" s="51">
        <v>10.034826570190933</v>
      </c>
      <c r="W21" s="51">
        <v>10.405851488995612</v>
      </c>
      <c r="X21" s="51">
        <v>11.378293662710329</v>
      </c>
      <c r="Y21" s="51">
        <v>10.984954003113051</v>
      </c>
      <c r="Z21" s="51">
        <v>10.367957784384842</v>
      </c>
      <c r="AA21" s="44"/>
    </row>
    <row r="22" spans="1:27" ht="13.8" customHeight="1" x14ac:dyDescent="0.3">
      <c r="A22" s="1" t="s">
        <v>51</v>
      </c>
      <c r="B22" s="44">
        <v>0.49920709337732433</v>
      </c>
      <c r="C22" s="44">
        <v>1.1183483140349821</v>
      </c>
      <c r="D22" s="44">
        <v>1.0039230103922663</v>
      </c>
      <c r="E22" s="44">
        <v>1.1039679832020384</v>
      </c>
      <c r="F22" s="44">
        <v>1.2771195436109928</v>
      </c>
      <c r="G22" s="44">
        <v>1.7128929505762907</v>
      </c>
      <c r="H22" s="44">
        <v>1.9641995018293319</v>
      </c>
      <c r="I22" s="44">
        <v>2.5688637864042514</v>
      </c>
      <c r="J22" s="44">
        <v>2.9090606596643696</v>
      </c>
      <c r="K22" s="44">
        <v>2.7249209359919857</v>
      </c>
      <c r="L22" s="44">
        <v>2.560152919308011</v>
      </c>
      <c r="M22" s="44">
        <v>3.1217803334520169</v>
      </c>
      <c r="N22" s="44">
        <v>3.2200027687627779</v>
      </c>
      <c r="O22" s="44">
        <v>3.3182741150349737</v>
      </c>
      <c r="P22" s="44">
        <v>2.9334370164742856</v>
      </c>
      <c r="Q22" s="51">
        <v>2.2704499956702491</v>
      </c>
      <c r="R22" s="51">
        <v>3.0613419370453219</v>
      </c>
      <c r="S22" s="51">
        <v>2.6912537068506874</v>
      </c>
      <c r="T22" s="51">
        <v>2.1693313120084956</v>
      </c>
      <c r="U22" s="51">
        <v>2.806249015798032</v>
      </c>
      <c r="V22" s="51">
        <v>3.2216046806765659</v>
      </c>
      <c r="W22" s="51">
        <v>4.1337176911747431</v>
      </c>
      <c r="X22" s="51">
        <v>6.1847277737976718</v>
      </c>
      <c r="Y22" s="51">
        <v>10.371584573212626</v>
      </c>
      <c r="Z22" s="51">
        <v>8.3721966415482392</v>
      </c>
      <c r="AA22" s="44"/>
    </row>
    <row r="23" spans="1:27" ht="13.8" customHeight="1" x14ac:dyDescent="0.3">
      <c r="A23" s="1" t="s">
        <v>52</v>
      </c>
      <c r="B23" s="44">
        <v>1.7290000000000001</v>
      </c>
      <c r="C23" s="44">
        <v>1.726</v>
      </c>
      <c r="D23" s="44">
        <v>1.718</v>
      </c>
      <c r="E23" s="44">
        <v>1.76</v>
      </c>
      <c r="F23" s="44">
        <v>1.8</v>
      </c>
      <c r="G23" s="44">
        <v>1.8029999999999999</v>
      </c>
      <c r="H23" s="44">
        <v>1.837</v>
      </c>
      <c r="I23" s="44">
        <v>1.829</v>
      </c>
      <c r="J23" s="44">
        <v>1.8460000000000001</v>
      </c>
      <c r="K23" s="44">
        <v>1.8640000000000001</v>
      </c>
      <c r="L23" s="44">
        <v>1.87</v>
      </c>
      <c r="M23" s="44">
        <v>1.827</v>
      </c>
      <c r="N23" s="44">
        <v>1.8009999999999999</v>
      </c>
      <c r="O23" s="44">
        <v>1.7470000000000001</v>
      </c>
      <c r="P23" s="44">
        <v>1.71</v>
      </c>
      <c r="Q23" s="51">
        <v>1.65</v>
      </c>
      <c r="R23" s="51">
        <v>1.5669999999999999</v>
      </c>
      <c r="S23" s="51">
        <v>1.4890000000000001</v>
      </c>
      <c r="T23" s="51">
        <v>1.407</v>
      </c>
      <c r="U23" s="51">
        <v>1.347</v>
      </c>
      <c r="V23" s="51">
        <v>1.37</v>
      </c>
      <c r="W23" s="51">
        <v>1.458</v>
      </c>
      <c r="X23" s="51">
        <v>1.3160000000000001</v>
      </c>
      <c r="Y23" s="51">
        <v>1.2569999999999999</v>
      </c>
      <c r="Z23" s="51">
        <v>1.252</v>
      </c>
      <c r="AA23" s="44"/>
    </row>
    <row r="24" spans="1:27" ht="13.8" customHeight="1" x14ac:dyDescent="0.3">
      <c r="A24" s="1" t="s">
        <v>53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4"/>
    </row>
    <row r="25" spans="1:27" ht="13.8" customHeight="1" x14ac:dyDescent="0.3">
      <c r="A25" s="1" t="s">
        <v>37</v>
      </c>
      <c r="B25" s="44">
        <v>100</v>
      </c>
      <c r="C25" s="44">
        <v>100.18975878801895</v>
      </c>
      <c r="D25" s="44">
        <v>100.45634542326091</v>
      </c>
      <c r="E25" s="44">
        <v>100.67667678275221</v>
      </c>
      <c r="F25" s="44">
        <v>100.93651463403219</v>
      </c>
      <c r="G25" s="44">
        <v>101.26291212541831</v>
      </c>
      <c r="H25" s="44">
        <v>101.62972497061669</v>
      </c>
      <c r="I25" s="44">
        <v>102.04306381642378</v>
      </c>
      <c r="J25" s="44">
        <v>102.49805561539434</v>
      </c>
      <c r="K25" s="44">
        <v>102.99754297853809</v>
      </c>
      <c r="L25" s="44">
        <v>103.48316536145057</v>
      </c>
      <c r="M25" s="44">
        <v>103.94434515717705</v>
      </c>
      <c r="N25" s="44">
        <v>104.44694585618863</v>
      </c>
      <c r="O25" s="44">
        <v>104.93825346112062</v>
      </c>
      <c r="P25" s="44">
        <v>105.41387836177427</v>
      </c>
      <c r="Q25" s="51">
        <v>105.80996816662417</v>
      </c>
      <c r="R25" s="51">
        <v>106.11076282143259</v>
      </c>
      <c r="S25" s="51">
        <v>106.41994994684123</v>
      </c>
      <c r="T25" s="51">
        <v>106.61009548465745</v>
      </c>
      <c r="U25" s="51">
        <v>106.70270272360808</v>
      </c>
      <c r="V25" s="44">
        <v>106.84527803636298</v>
      </c>
      <c r="W25" s="44">
        <v>107.00966603768258</v>
      </c>
      <c r="X25" s="44">
        <v>107.28905409121339</v>
      </c>
      <c r="Y25" s="44">
        <v>107.59321346925783</v>
      </c>
      <c r="Z25" s="44">
        <v>108.36441190245706</v>
      </c>
      <c r="AA25" s="44">
        <v>108.98553207683482</v>
      </c>
    </row>
    <row r="26" spans="1:27" ht="17.399999999999999" customHeight="1" x14ac:dyDescent="0.3">
      <c r="A26" s="36" t="s">
        <v>54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4"/>
    </row>
    <row r="27" spans="1:27" ht="13.8" customHeight="1" x14ac:dyDescent="0.3">
      <c r="A27" s="19" t="s">
        <v>45</v>
      </c>
      <c r="B27" s="32">
        <v>45342</v>
      </c>
      <c r="C27" s="32">
        <v>46127</v>
      </c>
      <c r="D27" s="32">
        <v>46941</v>
      </c>
      <c r="E27" s="32">
        <v>47647</v>
      </c>
      <c r="F27" s="32">
        <v>48146</v>
      </c>
      <c r="G27" s="32">
        <v>48297</v>
      </c>
      <c r="H27" s="32">
        <v>48121</v>
      </c>
      <c r="I27" s="32">
        <v>48262</v>
      </c>
      <c r="J27" s="32">
        <v>48304</v>
      </c>
      <c r="K27" s="32">
        <v>48604</v>
      </c>
      <c r="L27" s="32">
        <v>48486</v>
      </c>
      <c r="M27" s="32">
        <v>48432</v>
      </c>
      <c r="N27" s="32">
        <v>48178</v>
      </c>
      <c r="O27" s="32">
        <v>48030</v>
      </c>
      <c r="P27" s="32">
        <v>48123</v>
      </c>
      <c r="Q27" s="12">
        <v>48592</v>
      </c>
      <c r="R27" s="12">
        <v>49097</v>
      </c>
      <c r="S27" s="12">
        <v>49784</v>
      </c>
      <c r="T27" s="12">
        <v>50456</v>
      </c>
      <c r="U27" s="12">
        <v>51255</v>
      </c>
      <c r="V27" s="12">
        <v>52076</v>
      </c>
      <c r="W27" s="12">
        <v>52829</v>
      </c>
      <c r="X27" s="12">
        <v>53497</v>
      </c>
      <c r="Y27" s="12">
        <v>54009</v>
      </c>
      <c r="Z27" s="12">
        <v>54349</v>
      </c>
      <c r="AA27" s="32">
        <v>54561</v>
      </c>
    </row>
    <row r="28" spans="1:27" ht="13.8" customHeight="1" x14ac:dyDescent="0.3">
      <c r="A28" s="19" t="s">
        <v>47</v>
      </c>
      <c r="B28" s="19">
        <v>693</v>
      </c>
      <c r="C28" s="19">
        <v>632</v>
      </c>
      <c r="D28" s="19">
        <v>709</v>
      </c>
      <c r="E28" s="19">
        <v>705</v>
      </c>
      <c r="F28" s="19">
        <v>713</v>
      </c>
      <c r="G28" s="19">
        <v>711</v>
      </c>
      <c r="H28" s="19">
        <v>662</v>
      </c>
      <c r="I28" s="19">
        <v>675</v>
      </c>
      <c r="J28" s="19">
        <v>668</v>
      </c>
      <c r="K28" s="19">
        <v>616</v>
      </c>
      <c r="L28" s="19">
        <v>642</v>
      </c>
      <c r="M28" s="19">
        <v>581</v>
      </c>
      <c r="N28" s="19">
        <v>618</v>
      </c>
      <c r="O28" s="19">
        <v>626</v>
      </c>
      <c r="P28" s="19">
        <v>638</v>
      </c>
      <c r="Q28" s="1">
        <v>605</v>
      </c>
      <c r="R28" s="1">
        <v>677</v>
      </c>
      <c r="S28" s="1">
        <v>658</v>
      </c>
      <c r="T28" s="1">
        <v>685</v>
      </c>
      <c r="U28" s="1">
        <v>685</v>
      </c>
      <c r="V28" s="1">
        <v>681</v>
      </c>
      <c r="W28" s="1">
        <v>685</v>
      </c>
      <c r="X28" s="1">
        <v>630</v>
      </c>
      <c r="Y28" s="1">
        <v>572</v>
      </c>
      <c r="Z28" s="1">
        <v>584</v>
      </c>
      <c r="AA28" s="44"/>
    </row>
    <row r="29" spans="1:27" ht="13.8" customHeight="1" x14ac:dyDescent="0.3">
      <c r="A29" s="1" t="s">
        <v>46</v>
      </c>
      <c r="B29" s="19">
        <v>355</v>
      </c>
      <c r="C29" s="19">
        <v>360</v>
      </c>
      <c r="D29" s="19">
        <v>392</v>
      </c>
      <c r="E29" s="19">
        <v>405</v>
      </c>
      <c r="F29" s="19">
        <v>380</v>
      </c>
      <c r="G29" s="19">
        <v>417</v>
      </c>
      <c r="H29" s="19">
        <v>417</v>
      </c>
      <c r="I29" s="19">
        <v>381</v>
      </c>
      <c r="J29" s="19">
        <v>383</v>
      </c>
      <c r="K29" s="19">
        <v>386</v>
      </c>
      <c r="L29" s="19">
        <v>350</v>
      </c>
      <c r="M29" s="19">
        <v>385</v>
      </c>
      <c r="N29" s="19">
        <v>408</v>
      </c>
      <c r="O29" s="19">
        <v>364</v>
      </c>
      <c r="P29" s="19">
        <v>394</v>
      </c>
      <c r="Q29" s="1">
        <v>379</v>
      </c>
      <c r="R29" s="1">
        <v>379</v>
      </c>
      <c r="S29" s="1">
        <v>448</v>
      </c>
      <c r="T29" s="19">
        <v>394</v>
      </c>
      <c r="U29" s="19">
        <v>412</v>
      </c>
      <c r="V29" s="19">
        <v>367</v>
      </c>
      <c r="W29" s="19">
        <v>430</v>
      </c>
      <c r="X29" s="19">
        <v>487</v>
      </c>
      <c r="Y29" s="19">
        <v>415</v>
      </c>
      <c r="Z29" s="19">
        <v>447</v>
      </c>
      <c r="AA29" s="44"/>
    </row>
    <row r="30" spans="1:27" ht="13.8" customHeight="1" x14ac:dyDescent="0.3">
      <c r="A30" s="1" t="s">
        <v>48</v>
      </c>
      <c r="B30" s="19">
        <v>447</v>
      </c>
      <c r="C30" s="19">
        <v>542</v>
      </c>
      <c r="D30" s="19">
        <v>389</v>
      </c>
      <c r="E30" s="19">
        <v>199</v>
      </c>
      <c r="F30" s="19">
        <v>-182</v>
      </c>
      <c r="G30" s="19">
        <v>-470</v>
      </c>
      <c r="H30" s="19">
        <v>-104</v>
      </c>
      <c r="I30" s="19">
        <v>-252</v>
      </c>
      <c r="J30" s="19">
        <v>17</v>
      </c>
      <c r="K30" s="19">
        <v>-348</v>
      </c>
      <c r="L30" s="19">
        <v>-346</v>
      </c>
      <c r="M30" s="19">
        <v>-450</v>
      </c>
      <c r="N30" s="19">
        <v>-358</v>
      </c>
      <c r="O30" s="19">
        <v>-169</v>
      </c>
      <c r="P30" s="19">
        <v>224</v>
      </c>
      <c r="Q30" s="1">
        <v>277</v>
      </c>
      <c r="R30" s="1">
        <v>389</v>
      </c>
      <c r="S30" s="1">
        <v>462</v>
      </c>
      <c r="T30" s="1">
        <v>508</v>
      </c>
      <c r="U30" s="1">
        <v>548</v>
      </c>
      <c r="V30" s="1">
        <v>439</v>
      </c>
      <c r="W30" s="1">
        <v>413</v>
      </c>
      <c r="X30" s="1">
        <v>367</v>
      </c>
      <c r="Y30" s="1">
        <v>183</v>
      </c>
      <c r="Z30" s="1">
        <v>84</v>
      </c>
      <c r="AA30" s="44"/>
    </row>
    <row r="31" spans="1:27" ht="13.8" customHeight="1" x14ac:dyDescent="0.3">
      <c r="A31" s="1" t="s">
        <v>49</v>
      </c>
      <c r="B31" s="44">
        <v>15.152674676666411</v>
      </c>
      <c r="C31" s="44">
        <v>13.581467314221859</v>
      </c>
      <c r="D31" s="44">
        <v>14.991330824206031</v>
      </c>
      <c r="E31" s="44">
        <v>14.719238357708809</v>
      </c>
      <c r="F31" s="44">
        <v>14.785935734060534</v>
      </c>
      <c r="G31" s="44">
        <v>14.748283515526147</v>
      </c>
      <c r="H31" s="44">
        <v>13.736862309743419</v>
      </c>
      <c r="I31" s="44">
        <v>13.980075803077687</v>
      </c>
      <c r="J31" s="44">
        <v>13.786271515251579</v>
      </c>
      <c r="K31" s="44">
        <v>12.689257390050468</v>
      </c>
      <c r="L31" s="44">
        <v>13.24831300687179</v>
      </c>
      <c r="M31" s="44">
        <v>12.027740399544561</v>
      </c>
      <c r="N31" s="44">
        <v>12.847164476966572</v>
      </c>
      <c r="O31" s="44">
        <v>13.02091458404834</v>
      </c>
      <c r="P31" s="44">
        <v>13.193403298350825</v>
      </c>
      <c r="Q31" s="51">
        <v>12.386246148491642</v>
      </c>
      <c r="R31" s="51">
        <v>13.693227212507965</v>
      </c>
      <c r="S31" s="51">
        <v>13.128491620111731</v>
      </c>
      <c r="T31" s="51">
        <v>13.469536235018827</v>
      </c>
      <c r="U31" s="51">
        <v>13.258363898539644</v>
      </c>
      <c r="V31" s="51">
        <v>12.983175253801058</v>
      </c>
      <c r="W31" s="51">
        <v>12.884901153057578</v>
      </c>
      <c r="X31" s="51">
        <v>11.720276077614272</v>
      </c>
      <c r="Y31" s="51">
        <v>10.557596116576534</v>
      </c>
      <c r="Z31" s="51">
        <v>10.724451381874943</v>
      </c>
      <c r="AA31" s="44"/>
    </row>
    <row r="32" spans="1:27" ht="13.8" customHeight="1" x14ac:dyDescent="0.3">
      <c r="A32" s="1" t="s">
        <v>50</v>
      </c>
      <c r="B32" s="44">
        <v>7.7621926554351752</v>
      </c>
      <c r="C32" s="44">
        <v>7.7362788498732113</v>
      </c>
      <c r="D32" s="44">
        <v>8.2885778322831651</v>
      </c>
      <c r="E32" s="44">
        <v>8.4557326735774012</v>
      </c>
      <c r="F32" s="44">
        <v>7.8803023547587694</v>
      </c>
      <c r="G32" s="44">
        <v>8.6498371673339012</v>
      </c>
      <c r="H32" s="44">
        <v>8.6529782223006126</v>
      </c>
      <c r="I32" s="44">
        <v>7.8909761199594062</v>
      </c>
      <c r="J32" s="44">
        <v>7.9044041771577156</v>
      </c>
      <c r="K32" s="44">
        <v>7.9513853125965595</v>
      </c>
      <c r="L32" s="51">
        <v>7.222600548917641</v>
      </c>
      <c r="M32" s="51">
        <v>7.9701894213849505</v>
      </c>
      <c r="N32" s="51">
        <v>8.4816231498420098</v>
      </c>
      <c r="O32" s="51">
        <v>7.5712666271463185</v>
      </c>
      <c r="P32" s="51">
        <v>8.1476503127746476</v>
      </c>
      <c r="Q32" s="51">
        <v>7.7593178351707968</v>
      </c>
      <c r="R32" s="51">
        <v>7.6657800790849606</v>
      </c>
      <c r="S32" s="51">
        <v>8.938547486033519</v>
      </c>
      <c r="T32" s="51">
        <v>7.7474412797042609</v>
      </c>
      <c r="U32" s="51">
        <v>7.9743736148880782</v>
      </c>
      <c r="V32" s="51">
        <v>6.9968066345741384</v>
      </c>
      <c r="W32" s="51">
        <v>8.0883321106784791</v>
      </c>
      <c r="X32" s="51">
        <v>9.0599594441240487</v>
      </c>
      <c r="Y32" s="51">
        <v>7.6597943852784294</v>
      </c>
      <c r="Z32" s="51">
        <v>8.2086126159214032</v>
      </c>
      <c r="AA32" s="44"/>
    </row>
    <row r="33" spans="1:27" ht="13.8" customHeight="1" x14ac:dyDescent="0.3">
      <c r="A33" s="1" t="s">
        <v>51</v>
      </c>
      <c r="B33" s="44">
        <v>9.7738031464211925</v>
      </c>
      <c r="C33" s="44">
        <v>11.647397601753557</v>
      </c>
      <c r="D33" s="44">
        <v>8.2251448386687525</v>
      </c>
      <c r="E33" s="44">
        <v>4.1547921038071678</v>
      </c>
      <c r="F33" s="44">
        <v>-3.7742500751739367</v>
      </c>
      <c r="G33" s="44">
        <v>-9.749216951191686</v>
      </c>
      <c r="H33" s="44">
        <v>-2.1580569187512322</v>
      </c>
      <c r="I33" s="44">
        <v>-5.2192282998156703</v>
      </c>
      <c r="J33" s="44">
        <v>0.35084822718454617</v>
      </c>
      <c r="K33" s="44">
        <v>-7.1686064476259137</v>
      </c>
      <c r="L33" s="44">
        <v>-7.140056542644297</v>
      </c>
      <c r="M33" s="44">
        <v>-9.3158058172031879</v>
      </c>
      <c r="N33" s="44">
        <v>-7.4422085481456843</v>
      </c>
      <c r="O33" s="44">
        <v>-3.5152309340322194</v>
      </c>
      <c r="P33" s="44">
        <v>4.6321666752830479</v>
      </c>
      <c r="Q33" s="51">
        <v>5.6710581539374951</v>
      </c>
      <c r="R33" s="51">
        <v>7.8680434057098942</v>
      </c>
      <c r="S33" s="51">
        <v>9.2178770949720672</v>
      </c>
      <c r="T33" s="51">
        <v>9.9890867261161524</v>
      </c>
      <c r="U33" s="51">
        <v>10.606691118831716</v>
      </c>
      <c r="V33" s="51">
        <v>8.3694771459892277</v>
      </c>
      <c r="W33" s="51">
        <v>7.7685608411865399</v>
      </c>
      <c r="X33" s="51">
        <v>6.8275259055308544</v>
      </c>
      <c r="Y33" s="51">
        <v>3.377692463869765</v>
      </c>
      <c r="Z33" s="51">
        <v>1.5425580754751629</v>
      </c>
      <c r="AA33" s="44"/>
    </row>
    <row r="34" spans="1:27" ht="13.8" customHeight="1" x14ac:dyDescent="0.3">
      <c r="A34" s="1" t="s">
        <v>52</v>
      </c>
      <c r="B34" s="44">
        <v>2.5604</v>
      </c>
      <c r="C34" s="44">
        <v>2.2970000000000002</v>
      </c>
      <c r="D34" s="44">
        <v>2.5436000000000001</v>
      </c>
      <c r="E34" s="44">
        <v>2.5266999999999999</v>
      </c>
      <c r="F34" s="44">
        <v>2.5775000000000001</v>
      </c>
      <c r="G34" s="44">
        <v>2.6114999999999999</v>
      </c>
      <c r="H34" s="44">
        <v>2.4763999999999999</v>
      </c>
      <c r="I34" s="44">
        <v>2.5394999999999999</v>
      </c>
      <c r="J34" s="44">
        <v>2.5293999999999999</v>
      </c>
      <c r="K34" s="44">
        <v>2.3435000000000001</v>
      </c>
      <c r="L34" s="44">
        <v>2.5033000000000003</v>
      </c>
      <c r="M34" s="44">
        <v>2.2831999999999999</v>
      </c>
      <c r="N34" s="44">
        <v>2.5310999999999999</v>
      </c>
      <c r="O34" s="44">
        <v>2.5099</v>
      </c>
      <c r="P34" s="44">
        <v>2.5485000000000002</v>
      </c>
      <c r="Q34" s="51">
        <v>2.411</v>
      </c>
      <c r="R34" s="51">
        <v>2.6078000000000001</v>
      </c>
      <c r="S34" s="51">
        <v>2.4683999999999999</v>
      </c>
      <c r="T34" s="51">
        <v>2.5015000000000001</v>
      </c>
      <c r="U34" s="51">
        <v>2.4186999999999999</v>
      </c>
      <c r="V34" s="51">
        <v>2.3300999999999998</v>
      </c>
      <c r="W34" s="51">
        <v>2.3109000000000002</v>
      </c>
      <c r="X34" s="51">
        <v>2.0788000000000002</v>
      </c>
      <c r="Y34" s="51">
        <v>1.8675999999999999</v>
      </c>
      <c r="Z34" s="51">
        <v>1.9129</v>
      </c>
      <c r="AA34" s="44"/>
    </row>
    <row r="35" spans="1:27" ht="13.8" customHeight="1" x14ac:dyDescent="0.3">
      <c r="A35" s="1" t="s">
        <v>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44"/>
    </row>
    <row r="36" spans="1:27" ht="13.8" customHeight="1" x14ac:dyDescent="0.3">
      <c r="A36" s="1" t="s">
        <v>37</v>
      </c>
      <c r="B36" s="44">
        <v>100</v>
      </c>
      <c r="C36" s="44">
        <v>101.73128666578448</v>
      </c>
      <c r="D36" s="44">
        <v>103.52653169247054</v>
      </c>
      <c r="E36" s="44">
        <v>105.08358696131621</v>
      </c>
      <c r="F36" s="44">
        <v>106.18411186096776</v>
      </c>
      <c r="G36" s="44">
        <v>106.51713642980019</v>
      </c>
      <c r="H36" s="44">
        <v>106.12897534294913</v>
      </c>
      <c r="I36" s="44">
        <v>106.43994530457412</v>
      </c>
      <c r="J36" s="44">
        <v>106.5325746548454</v>
      </c>
      <c r="K36" s="44">
        <v>107.19421287106876</v>
      </c>
      <c r="L36" s="44">
        <v>106.9339685060209</v>
      </c>
      <c r="M36" s="44">
        <v>106.8148736271007</v>
      </c>
      <c r="N36" s="44">
        <v>106.25468660403159</v>
      </c>
      <c r="O36" s="44">
        <v>105.92827841736138</v>
      </c>
      <c r="P36" s="44">
        <v>106.13338626439064</v>
      </c>
      <c r="Q36" s="51">
        <v>107.16774734241983</v>
      </c>
      <c r="R36" s="51">
        <v>108.28150500639583</v>
      </c>
      <c r="S36" s="51">
        <v>109.79665652154735</v>
      </c>
      <c r="T36" s="51">
        <v>111.2787261258877</v>
      </c>
      <c r="U36" s="51">
        <v>113.04088924176261</v>
      </c>
      <c r="V36" s="44">
        <v>114.85157249349389</v>
      </c>
      <c r="W36" s="44">
        <v>116.51228441621456</v>
      </c>
      <c r="X36" s="44">
        <v>117.98553217767191</v>
      </c>
      <c r="Y36" s="44">
        <v>119.11472806669315</v>
      </c>
      <c r="Z36" s="44">
        <v>119.86458471174628</v>
      </c>
      <c r="AA36" s="44">
        <v>120.33214238454413</v>
      </c>
    </row>
    <row r="37" spans="1:27" ht="17.399999999999999" customHeight="1" x14ac:dyDescent="0.3">
      <c r="A37" s="36" t="s">
        <v>55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7"/>
      <c r="R37" s="37"/>
      <c r="S37" s="19"/>
      <c r="T37" s="19"/>
      <c r="U37" s="19"/>
      <c r="V37" s="19"/>
      <c r="W37" s="19"/>
      <c r="X37" s="19"/>
      <c r="Y37" s="19"/>
      <c r="Z37" s="19"/>
      <c r="AA37" s="44"/>
    </row>
    <row r="38" spans="1:27" ht="13.8" customHeight="1" x14ac:dyDescent="0.3">
      <c r="A38" s="19" t="s">
        <v>45</v>
      </c>
      <c r="B38" s="12">
        <v>56124</v>
      </c>
      <c r="C38" s="12">
        <v>56245</v>
      </c>
      <c r="D38" s="12">
        <v>56513</v>
      </c>
      <c r="E38" s="12">
        <v>56676</v>
      </c>
      <c r="F38" s="12">
        <v>56826</v>
      </c>
      <c r="G38" s="12">
        <v>56969</v>
      </c>
      <c r="H38" s="12">
        <v>56901</v>
      </c>
      <c r="I38" s="12">
        <v>56648</v>
      </c>
      <c r="J38" s="12">
        <v>56462</v>
      </c>
      <c r="K38" s="12">
        <v>56194</v>
      </c>
      <c r="L38" s="12">
        <v>56452</v>
      </c>
      <c r="M38" s="12">
        <v>56615</v>
      </c>
      <c r="N38" s="12">
        <v>56749</v>
      </c>
      <c r="O38" s="12">
        <v>56370</v>
      </c>
      <c r="P38" s="12">
        <v>56282</v>
      </c>
      <c r="Q38" s="12">
        <v>55983</v>
      </c>
      <c r="R38" s="12">
        <v>55847</v>
      </c>
      <c r="S38" s="12">
        <v>55860</v>
      </c>
      <c r="T38" s="12">
        <v>55877</v>
      </c>
      <c r="U38" s="12">
        <v>55992</v>
      </c>
      <c r="V38" s="32">
        <v>56081</v>
      </c>
      <c r="W38" s="32">
        <v>56421</v>
      </c>
      <c r="X38" s="32">
        <v>56562</v>
      </c>
      <c r="Y38" s="32">
        <v>56609</v>
      </c>
      <c r="Z38" s="32">
        <v>56699</v>
      </c>
      <c r="AA38" s="44">
        <v>56542</v>
      </c>
    </row>
    <row r="39" spans="1:27" ht="13.8" customHeight="1" x14ac:dyDescent="0.3">
      <c r="A39" s="19" t="s">
        <v>47</v>
      </c>
      <c r="B39" s="19">
        <v>879</v>
      </c>
      <c r="C39" s="19">
        <v>942</v>
      </c>
      <c r="D39" s="19">
        <v>954</v>
      </c>
      <c r="E39" s="19">
        <v>879</v>
      </c>
      <c r="F39" s="19">
        <v>892</v>
      </c>
      <c r="G39" s="19">
        <v>886</v>
      </c>
      <c r="H39" s="19">
        <v>842</v>
      </c>
      <c r="I39" s="19">
        <v>853</v>
      </c>
      <c r="J39" s="19">
        <v>834</v>
      </c>
      <c r="K39" s="19">
        <v>895</v>
      </c>
      <c r="L39" s="19">
        <v>869</v>
      </c>
      <c r="M39" s="19">
        <v>821</v>
      </c>
      <c r="N39" s="19">
        <v>786</v>
      </c>
      <c r="O39" s="19">
        <v>820</v>
      </c>
      <c r="P39" s="19">
        <v>805</v>
      </c>
      <c r="Q39" s="1">
        <v>854</v>
      </c>
      <c r="R39" s="1">
        <v>830</v>
      </c>
      <c r="S39" s="19">
        <v>853</v>
      </c>
      <c r="T39" s="19">
        <v>819</v>
      </c>
      <c r="U39" s="19">
        <v>849</v>
      </c>
      <c r="V39" s="19">
        <v>835</v>
      </c>
      <c r="W39" s="19">
        <v>761</v>
      </c>
      <c r="X39" s="19">
        <v>746</v>
      </c>
      <c r="Y39" s="19">
        <v>716</v>
      </c>
      <c r="Z39" s="19">
        <v>684</v>
      </c>
      <c r="AA39" s="44"/>
    </row>
    <row r="40" spans="1:27" ht="13.8" customHeight="1" x14ac:dyDescent="0.3">
      <c r="A40" s="1" t="s">
        <v>46</v>
      </c>
      <c r="B40" s="19">
        <v>450</v>
      </c>
      <c r="C40" s="19">
        <v>466</v>
      </c>
      <c r="D40" s="19">
        <v>446</v>
      </c>
      <c r="E40" s="19">
        <v>411</v>
      </c>
      <c r="F40" s="19">
        <v>479</v>
      </c>
      <c r="G40" s="19">
        <v>465</v>
      </c>
      <c r="H40" s="19">
        <v>440</v>
      </c>
      <c r="I40" s="19">
        <v>452</v>
      </c>
      <c r="J40" s="19">
        <v>428</v>
      </c>
      <c r="K40" s="19">
        <v>437</v>
      </c>
      <c r="L40" s="19">
        <v>510</v>
      </c>
      <c r="M40" s="19">
        <v>476</v>
      </c>
      <c r="N40" s="19">
        <v>459</v>
      </c>
      <c r="O40" s="19">
        <v>444</v>
      </c>
      <c r="P40" s="19">
        <v>461</v>
      </c>
      <c r="Q40" s="1">
        <v>472</v>
      </c>
      <c r="R40" s="1">
        <v>487</v>
      </c>
      <c r="S40" s="1">
        <v>499</v>
      </c>
      <c r="T40" s="1">
        <v>487</v>
      </c>
      <c r="U40" s="1">
        <v>548</v>
      </c>
      <c r="V40" s="1">
        <v>521</v>
      </c>
      <c r="W40" s="1">
        <v>531</v>
      </c>
      <c r="X40" s="1">
        <v>525</v>
      </c>
      <c r="Y40" s="1">
        <v>534</v>
      </c>
      <c r="Z40" s="1">
        <v>527</v>
      </c>
      <c r="AA40" s="44"/>
    </row>
    <row r="41" spans="1:27" ht="13.8" customHeight="1" x14ac:dyDescent="0.3">
      <c r="A41" s="1" t="s">
        <v>48</v>
      </c>
      <c r="B41" s="19">
        <v>-94</v>
      </c>
      <c r="C41" s="19">
        <v>-247</v>
      </c>
      <c r="D41" s="19">
        <v>-288</v>
      </c>
      <c r="E41" s="19">
        <v>-345</v>
      </c>
      <c r="F41" s="19">
        <v>-236</v>
      </c>
      <c r="G41" s="19">
        <v>-448</v>
      </c>
      <c r="H41" s="19">
        <v>-644</v>
      </c>
      <c r="I41" s="19">
        <v>-566</v>
      </c>
      <c r="J41" s="19">
        <v>-639</v>
      </c>
      <c r="K41" s="19">
        <v>-189</v>
      </c>
      <c r="L41" s="19">
        <v>-160</v>
      </c>
      <c r="M41" s="19">
        <v>-159</v>
      </c>
      <c r="N41" s="19">
        <v>-709</v>
      </c>
      <c r="O41" s="19">
        <v>-447</v>
      </c>
      <c r="P41" s="19">
        <v>-585</v>
      </c>
      <c r="Q41" s="1">
        <v>-505</v>
      </c>
      <c r="R41" s="1">
        <v>-312</v>
      </c>
      <c r="S41" s="1">
        <v>-449</v>
      </c>
      <c r="T41" s="1">
        <v>-198</v>
      </c>
      <c r="U41" s="1">
        <v>-299</v>
      </c>
      <c r="V41" s="1">
        <v>-42</v>
      </c>
      <c r="W41" s="1">
        <v>-222</v>
      </c>
      <c r="X41" s="1">
        <v>-349</v>
      </c>
      <c r="Y41" s="1">
        <v>-281</v>
      </c>
      <c r="Z41" s="1">
        <v>-484</v>
      </c>
      <c r="AA41" s="44"/>
    </row>
    <row r="42" spans="1:27" ht="13.8" customHeight="1" x14ac:dyDescent="0.3">
      <c r="A42" s="1" t="s">
        <v>49</v>
      </c>
      <c r="B42" s="44">
        <v>15.644884265233294</v>
      </c>
      <c r="C42" s="44">
        <v>16.708348853296442</v>
      </c>
      <c r="D42" s="44">
        <v>16.856761699458428</v>
      </c>
      <c r="E42" s="44">
        <v>15.488713855262462</v>
      </c>
      <c r="F42" s="44">
        <v>15.677314469001272</v>
      </c>
      <c r="G42" s="44">
        <v>15.561605339422147</v>
      </c>
      <c r="H42" s="44">
        <v>14.830601766638191</v>
      </c>
      <c r="I42" s="44">
        <v>15.08266289452745</v>
      </c>
      <c r="J42" s="44">
        <v>14.806135492117596</v>
      </c>
      <c r="K42" s="44">
        <v>15.890488787884168</v>
      </c>
      <c r="L42" s="44">
        <v>15.371416947473621</v>
      </c>
      <c r="M42" s="44">
        <v>14.484316008609435</v>
      </c>
      <c r="N42" s="44">
        <v>13.896869668225497</v>
      </c>
      <c r="O42" s="44">
        <v>14.558108156091325</v>
      </c>
      <c r="P42" s="44">
        <v>14.341068008729346</v>
      </c>
      <c r="Q42" s="51">
        <v>15.273182509165697</v>
      </c>
      <c r="R42" s="51">
        <v>14.860304188636343</v>
      </c>
      <c r="S42" s="51">
        <v>15.267995382013121</v>
      </c>
      <c r="T42" s="51">
        <v>14.642126058157309</v>
      </c>
      <c r="U42" s="51">
        <v>15.150839185173949</v>
      </c>
      <c r="V42" s="51">
        <v>14.84418054790137</v>
      </c>
      <c r="W42" s="51">
        <v>13.471053167290654</v>
      </c>
      <c r="X42" s="51">
        <v>13.18358943545608</v>
      </c>
      <c r="Y42" s="51">
        <v>12.638119108977302</v>
      </c>
      <c r="Z42" s="51">
        <v>12.080430232866188</v>
      </c>
      <c r="AA42" s="44"/>
    </row>
    <row r="43" spans="1:27" ht="13.8" customHeight="1" x14ac:dyDescent="0.3">
      <c r="A43" s="1" t="s">
        <v>50</v>
      </c>
      <c r="B43" s="44">
        <v>8.0093264156484434</v>
      </c>
      <c r="C43" s="44">
        <v>8.2654889231806159</v>
      </c>
      <c r="D43" s="44">
        <v>7.8806244423044651</v>
      </c>
      <c r="E43" s="44">
        <v>7.2421631336892744</v>
      </c>
      <c r="F43" s="44">
        <v>8.4186475679950785</v>
      </c>
      <c r="G43" s="44">
        <v>8.1672082198998854</v>
      </c>
      <c r="H43" s="44">
        <v>7.7499581678394343</v>
      </c>
      <c r="I43" s="44">
        <v>7.9922199628680044</v>
      </c>
      <c r="J43" s="44">
        <v>7.5983525067462008</v>
      </c>
      <c r="K43" s="44">
        <v>7.7588196651456771</v>
      </c>
      <c r="L43" s="44">
        <v>9.0211998195760028</v>
      </c>
      <c r="M43" s="44">
        <v>8.397727673688296</v>
      </c>
      <c r="N43" s="44">
        <v>8.1153475543454245</v>
      </c>
      <c r="O43" s="44">
        <v>7.8826829528104243</v>
      </c>
      <c r="P43" s="44">
        <v>8.2127109963033877</v>
      </c>
      <c r="Q43" s="51">
        <v>8.4413842439416964</v>
      </c>
      <c r="R43" s="51">
        <v>8.7192387227299992</v>
      </c>
      <c r="S43" s="51">
        <v>8.9316878026079092</v>
      </c>
      <c r="T43" s="51">
        <v>8.7066121981961047</v>
      </c>
      <c r="U43" s="51">
        <v>9.7793402514432568</v>
      </c>
      <c r="V43" s="51">
        <v>9.2620575634210951</v>
      </c>
      <c r="W43" s="51">
        <v>9.3996441942593147</v>
      </c>
      <c r="X43" s="51">
        <v>9.2779952461319599</v>
      </c>
      <c r="Y43" s="51">
        <v>9.425636318706534</v>
      </c>
      <c r="Z43" s="51">
        <v>9.3075829425738021</v>
      </c>
      <c r="AA43" s="44"/>
    </row>
    <row r="44" spans="1:27" ht="13.8" customHeight="1" x14ac:dyDescent="0.3">
      <c r="A44" s="1" t="s">
        <v>51</v>
      </c>
      <c r="B44" s="44">
        <v>-1.6730592957132306</v>
      </c>
      <c r="C44" s="44">
        <v>-4.381063871299598</v>
      </c>
      <c r="D44" s="44">
        <v>-5.0888337205912242</v>
      </c>
      <c r="E44" s="44">
        <v>-6.0791880319289531</v>
      </c>
      <c r="F44" s="44">
        <v>-4.1478096577178265</v>
      </c>
      <c r="G44" s="44">
        <v>-7.8686221129358032</v>
      </c>
      <c r="H44" s="44">
        <v>-11.343120591110445</v>
      </c>
      <c r="I44" s="44">
        <v>-10.007956856157723</v>
      </c>
      <c r="J44" s="44">
        <v>-11.344269279931828</v>
      </c>
      <c r="K44" s="44">
        <v>-3.3556451183353158</v>
      </c>
      <c r="L44" s="44">
        <v>-2.8301803355532562</v>
      </c>
      <c r="M44" s="44">
        <v>-2.8051233195723508</v>
      </c>
      <c r="N44" s="44">
        <v>-12.535471494620708</v>
      </c>
      <c r="O44" s="44">
        <v>-7.9359443241131986</v>
      </c>
      <c r="P44" s="44">
        <v>-10.421769919387165</v>
      </c>
      <c r="Q44" s="51">
        <v>-9.0315657694715199</v>
      </c>
      <c r="R44" s="51">
        <v>-5.5860420564512516</v>
      </c>
      <c r="S44" s="51">
        <v>-8.0367291049518066</v>
      </c>
      <c r="T44" s="51">
        <v>-3.5398546514226461</v>
      </c>
      <c r="U44" s="51">
        <v>-5.3358079109152063</v>
      </c>
      <c r="V44" s="51">
        <v>-0.74665339282857202</v>
      </c>
      <c r="W44" s="51">
        <v>-3.9297947478824247</v>
      </c>
      <c r="X44" s="51">
        <v>-6.1676577921905791</v>
      </c>
      <c r="Y44" s="51">
        <v>-4.9599322201433269</v>
      </c>
      <c r="Z44" s="51">
        <v>-8.5481406910924473</v>
      </c>
      <c r="AA44" s="44"/>
    </row>
    <row r="45" spans="1:27" ht="13.8" customHeight="1" x14ac:dyDescent="0.3">
      <c r="A45" s="1" t="s">
        <v>52</v>
      </c>
      <c r="B45" s="44">
        <v>2.41</v>
      </c>
      <c r="C45" s="44">
        <v>2.5059999999999998</v>
      </c>
      <c r="D45" s="44">
        <v>2.6080000000000001</v>
      </c>
      <c r="E45" s="44">
        <v>2.3279999999999998</v>
      </c>
      <c r="F45" s="44">
        <v>2.4340000000000002</v>
      </c>
      <c r="G45" s="44">
        <v>2.3260000000000001</v>
      </c>
      <c r="H45" s="44">
        <v>2.2759999999999998</v>
      </c>
      <c r="I45" s="44">
        <v>2.2200000000000002</v>
      </c>
      <c r="J45" s="44">
        <v>2.2490000000000001</v>
      </c>
      <c r="K45" s="44">
        <v>2.34</v>
      </c>
      <c r="L45" s="44">
        <v>2.1850000000000001</v>
      </c>
      <c r="M45" s="44">
        <v>2.097</v>
      </c>
      <c r="N45" s="44">
        <v>2.0070000000000001</v>
      </c>
      <c r="O45" s="44">
        <v>2.0659999999999998</v>
      </c>
      <c r="P45" s="44">
        <v>1.984</v>
      </c>
      <c r="Q45" s="51">
        <v>2.1160000000000001</v>
      </c>
      <c r="R45" s="52">
        <v>2.0609999999999999</v>
      </c>
      <c r="S45" s="52">
        <v>2.1230000000000002</v>
      </c>
      <c r="T45" s="52">
        <v>2.0219999999999998</v>
      </c>
      <c r="U45" s="52">
        <v>2.1150000000000002</v>
      </c>
      <c r="V45" s="52">
        <v>2.109</v>
      </c>
      <c r="W45" s="52">
        <v>1.82</v>
      </c>
      <c r="X45" s="52">
        <v>1.8149999999999999</v>
      </c>
      <c r="Y45" s="52">
        <v>1.7689999999999999</v>
      </c>
      <c r="Z45" s="52" t="s">
        <v>28</v>
      </c>
      <c r="AA45" s="44"/>
    </row>
    <row r="46" spans="1:27" ht="13.8" customHeight="1" x14ac:dyDescent="0.3">
      <c r="A46" s="1" t="s">
        <v>53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51"/>
      <c r="R46" s="52"/>
      <c r="S46" s="52"/>
      <c r="T46" s="52"/>
      <c r="U46" s="52"/>
      <c r="V46" s="52"/>
      <c r="W46" s="52"/>
      <c r="X46" s="52"/>
      <c r="Y46" s="52"/>
      <c r="Z46" s="52"/>
      <c r="AA46" s="44"/>
    </row>
    <row r="47" spans="1:27" ht="13.8" customHeight="1" x14ac:dyDescent="0.3">
      <c r="A47" s="1" t="s">
        <v>37</v>
      </c>
      <c r="B47" s="44">
        <v>100</v>
      </c>
      <c r="C47" s="44">
        <v>100.21559404176466</v>
      </c>
      <c r="D47" s="44">
        <v>100.69310811773929</v>
      </c>
      <c r="E47" s="44">
        <v>100.98353645499252</v>
      </c>
      <c r="F47" s="44">
        <v>101.25080179602308</v>
      </c>
      <c r="G47" s="44">
        <v>101.50559475447226</v>
      </c>
      <c r="H47" s="44">
        <v>101.38443446653838</v>
      </c>
      <c r="I47" s="44">
        <v>100.93364692466682</v>
      </c>
      <c r="J47" s="44">
        <v>100.60223790178891</v>
      </c>
      <c r="K47" s="44">
        <v>100.12472382581427</v>
      </c>
      <c r="L47" s="44">
        <v>100.58442021238685</v>
      </c>
      <c r="M47" s="44">
        <v>100.87484854964008</v>
      </c>
      <c r="N47" s="44">
        <v>101.11360558762739</v>
      </c>
      <c r="O47" s="44">
        <v>100.43831515929014</v>
      </c>
      <c r="P47" s="44">
        <v>100.28151949255219</v>
      </c>
      <c r="Q47" s="51">
        <v>99.748770579431252</v>
      </c>
      <c r="R47" s="52">
        <v>99.506450003563543</v>
      </c>
      <c r="S47" s="52">
        <v>99.529612999786181</v>
      </c>
      <c r="T47" s="52">
        <v>99.559903071769654</v>
      </c>
      <c r="U47" s="52">
        <v>99.764806499893083</v>
      </c>
      <c r="V47" s="44">
        <v>99.923383935571223</v>
      </c>
      <c r="W47" s="44">
        <v>100.52918537524053</v>
      </c>
      <c r="X47" s="44">
        <v>100.78041479580928</v>
      </c>
      <c r="Y47" s="44">
        <v>100.86415793599886</v>
      </c>
      <c r="Z47" s="44">
        <v>101.02451714061719</v>
      </c>
      <c r="AA47" s="44">
        <v>100.74477941700519</v>
      </c>
    </row>
    <row r="48" spans="1:27" ht="17.399999999999999" customHeight="1" x14ac:dyDescent="0.3">
      <c r="A48" s="36" t="s">
        <v>68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51"/>
      <c r="R48" s="51"/>
      <c r="S48" s="51"/>
      <c r="T48" s="51"/>
      <c r="U48" s="51"/>
      <c r="V48" s="44"/>
      <c r="W48" s="44"/>
      <c r="X48" s="44"/>
      <c r="Y48" s="44"/>
      <c r="Z48" s="44"/>
      <c r="AA48" s="44"/>
    </row>
    <row r="49" spans="1:27" ht="13.8" customHeight="1" x14ac:dyDescent="0.3">
      <c r="A49" s="19" t="s">
        <v>45</v>
      </c>
      <c r="B49" s="32">
        <v>5330020</v>
      </c>
      <c r="C49" s="32">
        <v>5349212</v>
      </c>
      <c r="D49" s="32">
        <v>5368354</v>
      </c>
      <c r="E49" s="32">
        <v>5383507</v>
      </c>
      <c r="F49" s="32">
        <v>5397640</v>
      </c>
      <c r="G49" s="32">
        <v>5411405</v>
      </c>
      <c r="H49" s="32">
        <v>5427459</v>
      </c>
      <c r="I49" s="32">
        <v>5447084</v>
      </c>
      <c r="J49" s="32">
        <v>5475791</v>
      </c>
      <c r="K49" s="32">
        <v>5511451</v>
      </c>
      <c r="L49" s="32">
        <v>5534738</v>
      </c>
      <c r="M49" s="32">
        <v>5560628</v>
      </c>
      <c r="N49" s="32">
        <v>5580516</v>
      </c>
      <c r="O49" s="32">
        <v>5602628</v>
      </c>
      <c r="P49" s="32">
        <v>5627235</v>
      </c>
      <c r="Q49" s="12">
        <v>5659715</v>
      </c>
      <c r="R49" s="12">
        <v>5707251</v>
      </c>
      <c r="S49" s="12">
        <v>5748769</v>
      </c>
      <c r="T49" s="12">
        <v>5781190</v>
      </c>
      <c r="U49" s="12">
        <v>5806081</v>
      </c>
      <c r="V49" s="32">
        <v>5822763</v>
      </c>
      <c r="W49" s="32">
        <v>5840045</v>
      </c>
      <c r="X49" s="32">
        <v>5873420</v>
      </c>
      <c r="Y49" s="32">
        <v>5932654</v>
      </c>
      <c r="Z49" s="32">
        <v>5961249</v>
      </c>
      <c r="AA49" s="32">
        <v>5992734</v>
      </c>
    </row>
    <row r="50" spans="1:27" ht="13.8" customHeight="1" x14ac:dyDescent="0.3">
      <c r="A50" s="19" t="s">
        <v>47</v>
      </c>
      <c r="B50" s="32">
        <v>67084</v>
      </c>
      <c r="C50" s="32">
        <v>65458</v>
      </c>
      <c r="D50" s="32">
        <v>64075</v>
      </c>
      <c r="E50" s="32">
        <v>64599</v>
      </c>
      <c r="F50" s="32">
        <v>64609</v>
      </c>
      <c r="G50" s="32">
        <v>64282</v>
      </c>
      <c r="H50" s="32">
        <v>64984</v>
      </c>
      <c r="I50" s="32">
        <v>64082</v>
      </c>
      <c r="J50" s="32">
        <v>65038</v>
      </c>
      <c r="K50" s="32">
        <v>62818</v>
      </c>
      <c r="L50" s="32">
        <v>63411</v>
      </c>
      <c r="M50" s="32">
        <v>58998</v>
      </c>
      <c r="N50" s="32">
        <v>57916</v>
      </c>
      <c r="O50" s="32">
        <v>55873</v>
      </c>
      <c r="P50" s="32">
        <v>56870</v>
      </c>
      <c r="Q50" s="12">
        <v>58205</v>
      </c>
      <c r="R50" s="12">
        <v>61614</v>
      </c>
      <c r="S50" s="12">
        <v>61397</v>
      </c>
      <c r="T50" s="12">
        <v>61476</v>
      </c>
      <c r="U50" s="12">
        <v>61167</v>
      </c>
      <c r="V50" s="32">
        <v>60937</v>
      </c>
      <c r="W50" s="32">
        <v>63473</v>
      </c>
      <c r="X50" s="32">
        <v>58430</v>
      </c>
      <c r="Y50" s="32">
        <v>57469</v>
      </c>
      <c r="Z50" s="32">
        <v>57079</v>
      </c>
      <c r="AA50" s="32"/>
    </row>
    <row r="51" spans="1:27" ht="13.8" customHeight="1" x14ac:dyDescent="0.3">
      <c r="A51" s="1" t="s">
        <v>46</v>
      </c>
      <c r="B51" s="32">
        <v>57998</v>
      </c>
      <c r="C51" s="32">
        <v>58355</v>
      </c>
      <c r="D51" s="32">
        <v>58610</v>
      </c>
      <c r="E51" s="32">
        <v>57574</v>
      </c>
      <c r="F51" s="32">
        <v>55806</v>
      </c>
      <c r="G51" s="32">
        <v>54962</v>
      </c>
      <c r="H51" s="32">
        <v>55477</v>
      </c>
      <c r="I51" s="32">
        <v>55604</v>
      </c>
      <c r="J51" s="32">
        <v>54591</v>
      </c>
      <c r="K51" s="32">
        <v>54872</v>
      </c>
      <c r="L51" s="32">
        <v>54368</v>
      </c>
      <c r="M51" s="32">
        <v>52516</v>
      </c>
      <c r="N51" s="32">
        <v>52325</v>
      </c>
      <c r="O51" s="32">
        <v>52471</v>
      </c>
      <c r="P51" s="32">
        <v>51340</v>
      </c>
      <c r="Q51" s="12">
        <v>52555</v>
      </c>
      <c r="R51" s="12">
        <v>52824</v>
      </c>
      <c r="S51" s="12">
        <v>53261</v>
      </c>
      <c r="T51" s="12">
        <v>55232</v>
      </c>
      <c r="U51" s="12">
        <v>53958</v>
      </c>
      <c r="V51" s="32">
        <v>54645</v>
      </c>
      <c r="W51" s="32">
        <v>57152</v>
      </c>
      <c r="X51" s="32">
        <v>59435</v>
      </c>
      <c r="Y51" s="32">
        <v>58384</v>
      </c>
      <c r="Z51" s="32">
        <v>57071</v>
      </c>
      <c r="AA51" s="32"/>
    </row>
    <row r="52" spans="1:27" ht="13.8" customHeight="1" x14ac:dyDescent="0.3">
      <c r="A52" s="1" t="s">
        <v>48</v>
      </c>
      <c r="B52" s="32">
        <v>9498</v>
      </c>
      <c r="C52" s="32">
        <v>12004</v>
      </c>
      <c r="D52" s="32">
        <v>9297</v>
      </c>
      <c r="E52" s="32">
        <v>6288</v>
      </c>
      <c r="F52" s="32">
        <v>4843</v>
      </c>
      <c r="G52" s="32">
        <v>6589</v>
      </c>
      <c r="H52" s="32">
        <v>9964</v>
      </c>
      <c r="I52" s="32">
        <v>22061</v>
      </c>
      <c r="J52" s="32">
        <v>25591</v>
      </c>
      <c r="K52" s="32">
        <v>16455</v>
      </c>
      <c r="L52" s="32">
        <v>17103</v>
      </c>
      <c r="M52" s="32">
        <v>14340</v>
      </c>
      <c r="N52" s="32">
        <v>17605</v>
      </c>
      <c r="O52" s="32">
        <v>22802</v>
      </c>
      <c r="P52" s="32">
        <v>28337</v>
      </c>
      <c r="Q52" s="12">
        <v>42532</v>
      </c>
      <c r="R52" s="12">
        <v>33287</v>
      </c>
      <c r="S52" s="12">
        <v>24631</v>
      </c>
      <c r="T52" s="12">
        <v>18684</v>
      </c>
      <c r="U52" s="12">
        <v>9321</v>
      </c>
      <c r="V52" s="32">
        <v>10920</v>
      </c>
      <c r="W52" s="32">
        <v>26475</v>
      </c>
      <c r="X52" s="32">
        <v>58257</v>
      </c>
      <c r="Y52" s="32">
        <v>30168</v>
      </c>
      <c r="Z52" s="32">
        <v>32254</v>
      </c>
      <c r="AA52" s="32"/>
    </row>
    <row r="53" spans="1:27" ht="13.8" customHeight="1" x14ac:dyDescent="0.3">
      <c r="A53" s="1" t="s">
        <v>49</v>
      </c>
      <c r="B53" s="44">
        <v>12.563450255598905</v>
      </c>
      <c r="C53" s="44">
        <v>12.21508689566269</v>
      </c>
      <c r="D53" s="44">
        <v>11.918866882672683</v>
      </c>
      <c r="E53" s="44">
        <v>11.983697096422114</v>
      </c>
      <c r="F53" s="44">
        <v>11.954617637358343</v>
      </c>
      <c r="G53" s="44">
        <v>11.861390640199932</v>
      </c>
      <c r="H53" s="44">
        <v>11.951582700992583</v>
      </c>
      <c r="I53" s="44">
        <v>11.733540848906538</v>
      </c>
      <c r="J53" s="44">
        <v>11.838821789854087</v>
      </c>
      <c r="K53" s="44">
        <v>11.373696394294901</v>
      </c>
      <c r="L53" s="44">
        <v>11.43017724696959</v>
      </c>
      <c r="M53" s="44">
        <v>10.5910129157293</v>
      </c>
      <c r="N53" s="44">
        <v>10.357731242663066</v>
      </c>
      <c r="O53" s="44">
        <v>9.9507892482748908</v>
      </c>
      <c r="P53" s="44">
        <v>10.077124466751426</v>
      </c>
      <c r="Q53" s="51">
        <v>10.241079281841786</v>
      </c>
      <c r="R53" s="51">
        <v>10.756615299205134</v>
      </c>
      <c r="S53" s="51">
        <v>10.649994505617931</v>
      </c>
      <c r="T53" s="51">
        <v>10.610954037408808</v>
      </c>
      <c r="U53" s="51">
        <v>10.519876266290957</v>
      </c>
      <c r="V53" s="44">
        <v>10.449799053538394</v>
      </c>
      <c r="W53" s="44">
        <v>10.837612952273302</v>
      </c>
      <c r="X53" s="44">
        <v>9.8982947252405822</v>
      </c>
      <c r="Y53" s="44">
        <v>9.663606639468977</v>
      </c>
      <c r="Z53" s="44">
        <v>9.5497877151071737</v>
      </c>
      <c r="AA53" s="44"/>
    </row>
    <row r="54" spans="1:27" ht="13.8" customHeight="1" x14ac:dyDescent="0.3">
      <c r="A54" s="1" t="s">
        <v>50</v>
      </c>
      <c r="B54" s="44">
        <v>10.861829764537374</v>
      </c>
      <c r="C54" s="44">
        <v>10.889599373589116</v>
      </c>
      <c r="D54" s="44">
        <v>10.902298681130643</v>
      </c>
      <c r="E54" s="44">
        <v>10.680496240335097</v>
      </c>
      <c r="F54" s="44">
        <v>10.325796589800486</v>
      </c>
      <c r="G54" s="44">
        <v>10.141653221223184</v>
      </c>
      <c r="H54" s="44">
        <v>10.203095431228697</v>
      </c>
      <c r="I54" s="44">
        <v>10.181202293352253</v>
      </c>
      <c r="J54" s="44">
        <v>9.9371616644104144</v>
      </c>
      <c r="K54" s="44">
        <v>9.9350101650442522</v>
      </c>
      <c r="L54" s="44">
        <v>9.8001273684887895</v>
      </c>
      <c r="M54" s="44">
        <v>9.4273981199776244</v>
      </c>
      <c r="N54" s="44">
        <v>9.3578335394769123</v>
      </c>
      <c r="O54" s="44">
        <v>9.3449047419367446</v>
      </c>
      <c r="P54" s="44">
        <v>9.0972317588010938</v>
      </c>
      <c r="Q54" s="51">
        <v>9.2469705636490858</v>
      </c>
      <c r="R54" s="51">
        <v>9.2220509391568797</v>
      </c>
      <c r="S54" s="51">
        <v>9.2387145522373491</v>
      </c>
      <c r="T54" s="51">
        <v>9.5332196856360749</v>
      </c>
      <c r="U54" s="51">
        <v>9.280028178209287</v>
      </c>
      <c r="V54" s="44">
        <v>9.3708136153831916</v>
      </c>
      <c r="W54" s="44">
        <v>9.7583422155613224</v>
      </c>
      <c r="X54" s="44">
        <v>10.068546072132024</v>
      </c>
      <c r="Y54" s="44">
        <v>9.8174669828734942</v>
      </c>
      <c r="Z54" s="44">
        <v>9.548449249091286</v>
      </c>
      <c r="AA54" s="44"/>
    </row>
    <row r="55" spans="1:27" ht="13.8" customHeight="1" x14ac:dyDescent="0.3">
      <c r="A55" s="1" t="s">
        <v>51</v>
      </c>
      <c r="B55" s="44">
        <v>1.7787795976339871</v>
      </c>
      <c r="C55" s="44">
        <v>2.2400608496369419</v>
      </c>
      <c r="D55" s="44">
        <v>1.7293750356333664</v>
      </c>
      <c r="E55" s="44">
        <v>1.1664807093345448</v>
      </c>
      <c r="F55" s="44">
        <v>0.89610136695702536</v>
      </c>
      <c r="G55" s="44">
        <v>1.2158100701328109</v>
      </c>
      <c r="H55" s="44">
        <v>1.8325367787869338</v>
      </c>
      <c r="I55" s="44">
        <v>4.0394127004108356</v>
      </c>
      <c r="J55" s="44">
        <v>4.6583118857307415</v>
      </c>
      <c r="K55" s="44">
        <v>2.9793080672438252</v>
      </c>
      <c r="L55" s="44">
        <v>3.0829086665550283</v>
      </c>
      <c r="M55" s="44">
        <v>2.5742419270408856</v>
      </c>
      <c r="N55" s="44">
        <v>3.1484884751551085</v>
      </c>
      <c r="O55" s="44">
        <v>4.0609578229048742</v>
      </c>
      <c r="P55" s="44">
        <v>5.021197046146213</v>
      </c>
      <c r="Q55" s="51">
        <v>7.4834392924198072</v>
      </c>
      <c r="R55" s="51">
        <v>5.8112677875911531</v>
      </c>
      <c r="S55" s="51">
        <v>4.2725216976053426</v>
      </c>
      <c r="T55" s="51">
        <v>3.2249181019413458</v>
      </c>
      <c r="U55" s="51">
        <v>1.6030828171742608</v>
      </c>
      <c r="V55" s="44">
        <v>1.8726193554759711</v>
      </c>
      <c r="W55" s="44">
        <v>4.5204386575620443</v>
      </c>
      <c r="X55" s="44">
        <v>9.8689877769697194</v>
      </c>
      <c r="Y55" s="44">
        <v>5.0728511910682306</v>
      </c>
      <c r="Z55" s="44">
        <v>5.3963603595554721</v>
      </c>
      <c r="AA55" s="44"/>
    </row>
    <row r="56" spans="1:27" ht="13.8" customHeight="1" x14ac:dyDescent="0.3">
      <c r="A56" s="1" t="s">
        <v>52</v>
      </c>
      <c r="B56" s="44">
        <v>1.7715000000000001</v>
      </c>
      <c r="C56" s="44">
        <v>1.7465999999999999</v>
      </c>
      <c r="D56" s="44">
        <v>1.7235</v>
      </c>
      <c r="E56" s="44">
        <v>1.7581</v>
      </c>
      <c r="F56" s="44">
        <v>1.7843</v>
      </c>
      <c r="G56" s="44">
        <v>1.8017999999999998</v>
      </c>
      <c r="H56" s="44">
        <v>1.8475999999999999</v>
      </c>
      <c r="I56" s="44">
        <v>1.8434999999999999</v>
      </c>
      <c r="J56" s="44">
        <v>1.8888</v>
      </c>
      <c r="K56" s="44">
        <v>1.8395999999999999</v>
      </c>
      <c r="L56" s="44">
        <v>1.8712</v>
      </c>
      <c r="M56" s="44">
        <v>1.7524000000000002</v>
      </c>
      <c r="N56" s="44">
        <v>1.7292000000000001</v>
      </c>
      <c r="O56" s="44">
        <v>1.6687000000000001</v>
      </c>
      <c r="P56" s="44">
        <v>1.6912</v>
      </c>
      <c r="Q56" s="51">
        <v>1.7136</v>
      </c>
      <c r="R56" s="51">
        <v>1.7854000000000001</v>
      </c>
      <c r="S56" s="51">
        <v>1.7519</v>
      </c>
      <c r="T56" s="51">
        <v>1.7297</v>
      </c>
      <c r="U56" s="51">
        <v>1.6994</v>
      </c>
      <c r="V56" s="44">
        <v>1.6747000000000001</v>
      </c>
      <c r="W56" s="44">
        <v>1.7241</v>
      </c>
      <c r="X56" s="44">
        <v>1.5529000000000002</v>
      </c>
      <c r="Y56" s="44">
        <v>1.4959</v>
      </c>
      <c r="Z56" s="44">
        <v>1.4656</v>
      </c>
      <c r="AA56" s="44"/>
    </row>
    <row r="57" spans="1:27" ht="13.8" customHeight="1" x14ac:dyDescent="0.3">
      <c r="A57" s="1" t="s">
        <v>53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51"/>
      <c r="R57" s="51"/>
      <c r="S57" s="51"/>
      <c r="T57" s="51"/>
      <c r="U57" s="51"/>
      <c r="V57" s="44"/>
      <c r="W57" s="44"/>
      <c r="X57" s="44"/>
      <c r="Y57" s="44"/>
      <c r="Z57" s="44"/>
      <c r="AA57" s="44"/>
    </row>
    <row r="58" spans="1:27" ht="13.8" customHeight="1" x14ac:dyDescent="0.3">
      <c r="A58" s="1" t="s">
        <v>37</v>
      </c>
      <c r="B58" s="44">
        <v>100</v>
      </c>
      <c r="C58" s="44">
        <v>100.3600736957835</v>
      </c>
      <c r="D58" s="44">
        <v>100.71920930878309</v>
      </c>
      <c r="E58" s="44">
        <v>101.00350467728076</v>
      </c>
      <c r="F58" s="44">
        <v>101.26866315698628</v>
      </c>
      <c r="G58" s="44">
        <v>101.52691734740206</v>
      </c>
      <c r="H58" s="44">
        <v>101.82811696766616</v>
      </c>
      <c r="I58" s="44">
        <v>102.19631446035851</v>
      </c>
      <c r="J58" s="44">
        <v>102.73490530992379</v>
      </c>
      <c r="K58" s="44">
        <v>103.40394595142233</v>
      </c>
      <c r="L58" s="44">
        <v>103.84084862720965</v>
      </c>
      <c r="M58" s="44">
        <v>104.32658789272836</v>
      </c>
      <c r="N58" s="44">
        <v>104.69971970086416</v>
      </c>
      <c r="O58" s="44">
        <v>105.11457743122916</v>
      </c>
      <c r="P58" s="44">
        <v>105.57624549251223</v>
      </c>
      <c r="Q58" s="51">
        <v>106.18562406895285</v>
      </c>
      <c r="R58" s="51">
        <v>107.07747813329031</v>
      </c>
      <c r="S58" s="51">
        <v>107.85642455375401</v>
      </c>
      <c r="T58" s="51">
        <v>108.46469619250961</v>
      </c>
      <c r="U58" s="51">
        <v>108.93169256400539</v>
      </c>
      <c r="V58" s="44">
        <v>109.24467450403563</v>
      </c>
      <c r="W58" s="44">
        <v>109.56891343747304</v>
      </c>
      <c r="X58" s="44">
        <v>110.19508369574598</v>
      </c>
      <c r="Y58" s="44">
        <v>111.30641160821159</v>
      </c>
      <c r="Z58" s="44">
        <v>111.8429011523409</v>
      </c>
      <c r="AA58" s="44">
        <v>112.4336118813813</v>
      </c>
    </row>
    <row r="59" spans="1:27" ht="17.399999999999999" customHeight="1" x14ac:dyDescent="0.3">
      <c r="A59" s="36" t="s">
        <v>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51"/>
      <c r="R59" s="51"/>
      <c r="S59" s="51"/>
      <c r="T59" s="51"/>
      <c r="U59" s="51"/>
      <c r="V59" s="44"/>
      <c r="W59" s="44"/>
      <c r="X59" s="44"/>
      <c r="Y59" s="44"/>
      <c r="Z59" s="44"/>
      <c r="AA59" s="44"/>
    </row>
    <row r="60" spans="1:27" ht="13.8" customHeight="1" x14ac:dyDescent="0.3">
      <c r="A60" s="19" t="s">
        <v>45</v>
      </c>
      <c r="B60" s="32">
        <v>279049</v>
      </c>
      <c r="C60" s="32">
        <v>283361</v>
      </c>
      <c r="D60" s="32">
        <v>286575</v>
      </c>
      <c r="E60" s="32">
        <v>288471</v>
      </c>
      <c r="F60" s="32">
        <v>290570</v>
      </c>
      <c r="G60" s="32">
        <v>293577</v>
      </c>
      <c r="H60" s="32">
        <v>299891</v>
      </c>
      <c r="I60" s="32">
        <v>307672</v>
      </c>
      <c r="J60" s="32">
        <v>315459</v>
      </c>
      <c r="K60" s="32">
        <v>319368</v>
      </c>
      <c r="L60" s="32">
        <v>317630</v>
      </c>
      <c r="M60" s="32">
        <v>311841</v>
      </c>
      <c r="N60" s="32">
        <v>313182</v>
      </c>
      <c r="O60" s="32">
        <v>315810</v>
      </c>
      <c r="P60" s="32">
        <v>319718</v>
      </c>
      <c r="Q60" s="12">
        <v>323024</v>
      </c>
      <c r="R60" s="12">
        <v>326036</v>
      </c>
      <c r="S60" s="12">
        <v>332507</v>
      </c>
      <c r="T60" s="12">
        <v>342183</v>
      </c>
      <c r="U60" s="12">
        <v>349468</v>
      </c>
      <c r="V60" s="32">
        <v>354042</v>
      </c>
      <c r="W60" s="32">
        <v>358298</v>
      </c>
      <c r="X60" s="32">
        <v>364917</v>
      </c>
      <c r="Y60" s="32">
        <v>375218</v>
      </c>
      <c r="Z60" s="32">
        <v>383726</v>
      </c>
      <c r="AA60" s="32">
        <v>389444</v>
      </c>
    </row>
    <row r="61" spans="1:27" ht="13.8" customHeight="1" x14ac:dyDescent="0.3">
      <c r="A61" s="19" t="s">
        <v>47</v>
      </c>
      <c r="B61" s="32">
        <v>4315</v>
      </c>
      <c r="C61" s="32">
        <v>4091</v>
      </c>
      <c r="D61" s="32">
        <v>4049</v>
      </c>
      <c r="E61" s="32">
        <v>4143</v>
      </c>
      <c r="F61" s="32">
        <v>4234</v>
      </c>
      <c r="G61" s="32">
        <v>4280</v>
      </c>
      <c r="H61" s="32">
        <v>4415</v>
      </c>
      <c r="I61" s="32">
        <v>4560</v>
      </c>
      <c r="J61" s="32">
        <v>4835</v>
      </c>
      <c r="K61" s="32">
        <v>5026</v>
      </c>
      <c r="L61" s="32">
        <v>4907</v>
      </c>
      <c r="M61" s="32">
        <v>4475</v>
      </c>
      <c r="N61" s="32">
        <v>4517</v>
      </c>
      <c r="O61" s="32">
        <v>4313</v>
      </c>
      <c r="P61" s="32">
        <v>4357</v>
      </c>
      <c r="Q61" s="12">
        <v>4107</v>
      </c>
      <c r="R61" s="12">
        <v>4026</v>
      </c>
      <c r="S61" s="12">
        <v>4060</v>
      </c>
      <c r="T61" s="12">
        <v>4214</v>
      </c>
      <c r="U61" s="12">
        <v>4439</v>
      </c>
      <c r="V61" s="32">
        <v>4505</v>
      </c>
      <c r="W61" s="32">
        <v>4869</v>
      </c>
      <c r="X61" s="32">
        <v>4382</v>
      </c>
      <c r="Y61" s="32">
        <v>4315</v>
      </c>
      <c r="Z61" s="32">
        <v>4311</v>
      </c>
      <c r="AA61" s="32"/>
    </row>
    <row r="62" spans="1:27" ht="13.8" customHeight="1" x14ac:dyDescent="0.3">
      <c r="A62" s="1" t="s">
        <v>46</v>
      </c>
      <c r="B62" s="32">
        <v>1828</v>
      </c>
      <c r="C62" s="32">
        <v>1725</v>
      </c>
      <c r="D62" s="32">
        <v>1822</v>
      </c>
      <c r="E62" s="32">
        <v>1826</v>
      </c>
      <c r="F62" s="32">
        <v>1824</v>
      </c>
      <c r="G62" s="32">
        <v>1837</v>
      </c>
      <c r="H62" s="32">
        <v>1903</v>
      </c>
      <c r="I62" s="32">
        <v>1943</v>
      </c>
      <c r="J62" s="32">
        <v>1987</v>
      </c>
      <c r="K62" s="32">
        <v>2002</v>
      </c>
      <c r="L62" s="32">
        <v>2020</v>
      </c>
      <c r="M62" s="32">
        <v>1986</v>
      </c>
      <c r="N62" s="32">
        <v>1954</v>
      </c>
      <c r="O62" s="32">
        <v>2154</v>
      </c>
      <c r="P62" s="32">
        <v>2046</v>
      </c>
      <c r="Q62" s="12">
        <v>2179</v>
      </c>
      <c r="R62" s="12">
        <v>2305</v>
      </c>
      <c r="S62" s="12">
        <v>2238</v>
      </c>
      <c r="T62" s="12">
        <v>2251</v>
      </c>
      <c r="U62" s="12">
        <v>2274</v>
      </c>
      <c r="V62" s="32">
        <v>2302</v>
      </c>
      <c r="W62" s="32">
        <v>2331</v>
      </c>
      <c r="X62" s="32">
        <v>2689</v>
      </c>
      <c r="Y62" s="32">
        <v>2570</v>
      </c>
      <c r="Z62" s="32">
        <v>2610</v>
      </c>
      <c r="AA62" s="32"/>
    </row>
    <row r="63" spans="1:27" ht="13.8" customHeight="1" x14ac:dyDescent="0.3">
      <c r="A63" s="1" t="s">
        <v>48</v>
      </c>
      <c r="B63" s="32">
        <v>1714</v>
      </c>
      <c r="C63" s="32">
        <v>968</v>
      </c>
      <c r="D63" s="32">
        <v>-275</v>
      </c>
      <c r="E63" s="32">
        <v>-133</v>
      </c>
      <c r="F63" s="32">
        <v>528</v>
      </c>
      <c r="G63" s="32">
        <v>3860</v>
      </c>
      <c r="H63" s="32">
        <v>5255</v>
      </c>
      <c r="I63" s="32">
        <v>5132</v>
      </c>
      <c r="J63" s="32">
        <v>1144</v>
      </c>
      <c r="K63" s="32">
        <v>-4835</v>
      </c>
      <c r="L63" s="32">
        <v>-2134</v>
      </c>
      <c r="M63" s="32">
        <v>-1114</v>
      </c>
      <c r="N63" s="32">
        <v>88</v>
      </c>
      <c r="O63" s="32">
        <v>1764</v>
      </c>
      <c r="P63" s="32">
        <v>1047</v>
      </c>
      <c r="Q63" s="12">
        <v>1103</v>
      </c>
      <c r="R63" s="12">
        <v>4794</v>
      </c>
      <c r="S63" s="12">
        <v>7905</v>
      </c>
      <c r="T63" s="12">
        <v>5331</v>
      </c>
      <c r="U63" s="12">
        <v>2464</v>
      </c>
      <c r="V63" s="32">
        <v>2079</v>
      </c>
      <c r="W63" s="32">
        <v>4128</v>
      </c>
      <c r="X63" s="32">
        <v>8660</v>
      </c>
      <c r="Y63" s="32">
        <v>6789</v>
      </c>
      <c r="Z63" s="32">
        <v>4044</v>
      </c>
      <c r="AA63" s="32"/>
    </row>
    <row r="64" spans="1:27" ht="13.8" customHeight="1" x14ac:dyDescent="0.3">
      <c r="A64" s="1" t="s">
        <v>49</v>
      </c>
      <c r="B64" s="44">
        <v>15.34467737060152</v>
      </c>
      <c r="C64" s="44">
        <v>14.355997866427108</v>
      </c>
      <c r="D64" s="44">
        <v>14.082351672735747</v>
      </c>
      <c r="E64" s="44">
        <v>14.309867522334343</v>
      </c>
      <c r="F64" s="44">
        <v>14.496351089708584</v>
      </c>
      <c r="G64" s="44">
        <v>14.423692600106492</v>
      </c>
      <c r="H64" s="44">
        <v>14.533472248968419</v>
      </c>
      <c r="I64" s="44">
        <v>14.635766797029838</v>
      </c>
      <c r="J64" s="44">
        <v>15.23249641240842</v>
      </c>
      <c r="K64" s="44">
        <v>15.78026932580636</v>
      </c>
      <c r="L64" s="44">
        <v>15.59086915838855</v>
      </c>
      <c r="M64" s="44">
        <v>14.319473043392003</v>
      </c>
      <c r="N64" s="44">
        <v>14.3626628001628</v>
      </c>
      <c r="O64" s="44">
        <v>13.572966100628138</v>
      </c>
      <c r="P64" s="44">
        <v>13.557539417060033</v>
      </c>
      <c r="Q64" s="51">
        <v>12.655224478476566</v>
      </c>
      <c r="R64" s="51">
        <v>12.226992011151891</v>
      </c>
      <c r="S64" s="51">
        <v>12.035156886866561</v>
      </c>
      <c r="T64" s="51">
        <v>12.185336246170394</v>
      </c>
      <c r="U64" s="51">
        <v>12.619578968316015</v>
      </c>
      <c r="V64" s="44">
        <v>12.648454389757701</v>
      </c>
      <c r="W64" s="44">
        <v>13.464875590246331</v>
      </c>
      <c r="X64" s="44">
        <v>11.841083045660589</v>
      </c>
      <c r="Y64" s="44">
        <v>11.371062950626133</v>
      </c>
      <c r="Z64" s="44">
        <v>11.15149320330587</v>
      </c>
      <c r="AA64" s="44"/>
    </row>
    <row r="65" spans="1:27" ht="13.8" customHeight="1" x14ac:dyDescent="0.3">
      <c r="A65" s="1" t="s">
        <v>50</v>
      </c>
      <c r="B65" s="44">
        <v>6.5005956508596929</v>
      </c>
      <c r="C65" s="44">
        <v>6.0533112489823422</v>
      </c>
      <c r="D65" s="44">
        <v>6.3368843535995376</v>
      </c>
      <c r="E65" s="44">
        <v>6.3069799893271812</v>
      </c>
      <c r="F65" s="44">
        <v>6.2450033981172552</v>
      </c>
      <c r="G65" s="44">
        <v>6.1907297444849601</v>
      </c>
      <c r="H65" s="44">
        <v>6.2643709376640775</v>
      </c>
      <c r="I65" s="44">
        <v>6.2362488786467054</v>
      </c>
      <c r="J65" s="44">
        <v>6.2599731895461286</v>
      </c>
      <c r="K65" s="44">
        <v>6.2857340211429236</v>
      </c>
      <c r="L65" s="44">
        <v>6.418087568768061</v>
      </c>
      <c r="M65" s="44">
        <v>6.3549661372461497</v>
      </c>
      <c r="N65" s="44">
        <v>6.2131155881155884</v>
      </c>
      <c r="O65" s="44">
        <v>6.778615576339674</v>
      </c>
      <c r="P65" s="44">
        <v>6.3664736395007644</v>
      </c>
      <c r="Q65" s="51">
        <v>6.7143253320186114</v>
      </c>
      <c r="R65" s="51">
        <v>7.0003021822417058</v>
      </c>
      <c r="S65" s="51">
        <v>6.6341579095584642</v>
      </c>
      <c r="T65" s="51">
        <v>6.509063096850868</v>
      </c>
      <c r="U65" s="51">
        <v>6.4647268695540934</v>
      </c>
      <c r="V65" s="44">
        <v>6.4632057725243568</v>
      </c>
      <c r="W65" s="44">
        <v>6.4462158555892781</v>
      </c>
      <c r="X65" s="44">
        <v>7.2662419693704523</v>
      </c>
      <c r="Y65" s="44">
        <v>6.7725682000252982</v>
      </c>
      <c r="Z65" s="44">
        <v>6.7514259477217173</v>
      </c>
      <c r="AA65" s="44"/>
    </row>
    <row r="66" spans="1:27" ht="13.8" customHeight="1" x14ac:dyDescent="0.3">
      <c r="A66" s="1" t="s">
        <v>51</v>
      </c>
      <c r="B66" s="44">
        <v>6.0951974538148326</v>
      </c>
      <c r="C66" s="44">
        <v>3.3968726313129896</v>
      </c>
      <c r="D66" s="44">
        <v>-0.95644522351255368</v>
      </c>
      <c r="E66" s="44">
        <v>-0.45938025113938391</v>
      </c>
      <c r="F66" s="44">
        <v>1.8077641415602579</v>
      </c>
      <c r="G66" s="44">
        <v>13.008283513180155</v>
      </c>
      <c r="H66" s="44">
        <v>17.298617591920507</v>
      </c>
      <c r="I66" s="44">
        <v>16.471656842622178</v>
      </c>
      <c r="J66" s="44">
        <v>3.6041315192958083</v>
      </c>
      <c r="K66" s="44">
        <v>-15.18058141469832</v>
      </c>
      <c r="L66" s="44">
        <v>-6.780296471163882</v>
      </c>
      <c r="M66" s="44">
        <v>-3.5646688201874173</v>
      </c>
      <c r="N66" s="44">
        <v>0.27981277981277985</v>
      </c>
      <c r="O66" s="44">
        <v>5.5512896363338831</v>
      </c>
      <c r="P66" s="44">
        <v>3.2579168624424728</v>
      </c>
      <c r="Q66" s="51">
        <v>3.3987612855514131</v>
      </c>
      <c r="R66" s="51">
        <v>14.559413736081016</v>
      </c>
      <c r="S66" s="51">
        <v>23.432984037113339</v>
      </c>
      <c r="T66" s="51">
        <v>15.415288924616606</v>
      </c>
      <c r="U66" s="51">
        <v>7.0048755525863164</v>
      </c>
      <c r="V66" s="44">
        <v>5.8371002611112663</v>
      </c>
      <c r="W66" s="44">
        <v>11.415692428945748</v>
      </c>
      <c r="X66" s="44">
        <v>23.401136279192311</v>
      </c>
      <c r="Y66" s="44">
        <v>17.890648058354767</v>
      </c>
      <c r="Z66" s="44">
        <v>10.460830089113649</v>
      </c>
      <c r="AA66" s="44"/>
    </row>
    <row r="67" spans="1:27" ht="13.8" customHeight="1" x14ac:dyDescent="0.3">
      <c r="A67" s="1" t="s">
        <v>52</v>
      </c>
      <c r="B67" s="44">
        <v>2.0760000000000001</v>
      </c>
      <c r="C67" s="44">
        <v>1.948</v>
      </c>
      <c r="D67" s="44">
        <v>1.9319999999999999</v>
      </c>
      <c r="E67" s="44">
        <v>1.99</v>
      </c>
      <c r="F67" s="44">
        <v>2.0329999999999999</v>
      </c>
      <c r="G67" s="44">
        <v>2.052</v>
      </c>
      <c r="H67" s="44">
        <v>2.0739999999999998</v>
      </c>
      <c r="I67" s="44">
        <v>2.0939999999999999</v>
      </c>
      <c r="J67" s="44">
        <v>2.14</v>
      </c>
      <c r="K67" s="44">
        <v>2.2210000000000001</v>
      </c>
      <c r="L67" s="44">
        <v>2.1970000000000001</v>
      </c>
      <c r="M67" s="44">
        <v>2.0089999999999999</v>
      </c>
      <c r="N67" s="44">
        <v>2.1080000000000001</v>
      </c>
      <c r="O67" s="44">
        <v>1.9990000000000001</v>
      </c>
      <c r="P67" s="44">
        <v>1.994</v>
      </c>
      <c r="Q67" s="51">
        <v>1.86</v>
      </c>
      <c r="R67" s="51">
        <v>1.8009999999999999</v>
      </c>
      <c r="S67" s="51">
        <v>1.7589999999999999</v>
      </c>
      <c r="T67" s="51">
        <v>1.7569999999999999</v>
      </c>
      <c r="U67" s="51">
        <v>1.806</v>
      </c>
      <c r="V67" s="44">
        <v>1.7929999999999999</v>
      </c>
      <c r="W67" s="44">
        <v>1.9039999999999999</v>
      </c>
      <c r="X67" s="44">
        <v>1.671</v>
      </c>
      <c r="Y67" s="44">
        <v>1.593</v>
      </c>
      <c r="Z67" s="44">
        <v>1.56</v>
      </c>
      <c r="AA67" s="44"/>
    </row>
    <row r="68" spans="1:27" ht="13.8" customHeight="1" x14ac:dyDescent="0.3">
      <c r="A68" s="1" t="s">
        <v>53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51"/>
      <c r="R68" s="51"/>
      <c r="S68" s="51"/>
      <c r="T68" s="51"/>
      <c r="U68" s="51"/>
      <c r="V68" s="44"/>
      <c r="W68" s="44"/>
      <c r="X68" s="44"/>
      <c r="Y68" s="44"/>
      <c r="Z68" s="44"/>
      <c r="AA68" s="44"/>
    </row>
    <row r="69" spans="1:27" ht="13.8" customHeight="1" x14ac:dyDescent="0.3">
      <c r="A69" s="1" t="s">
        <v>37</v>
      </c>
      <c r="B69" s="44">
        <v>100</v>
      </c>
      <c r="C69" s="44">
        <v>101.54524832556288</v>
      </c>
      <c r="D69" s="44">
        <v>102.69701736970927</v>
      </c>
      <c r="E69" s="44">
        <v>103.37646793215529</v>
      </c>
      <c r="F69" s="44">
        <v>104.12866557486321</v>
      </c>
      <c r="G69" s="44">
        <v>105.20625409874252</v>
      </c>
      <c r="H69" s="44">
        <v>107.46893914688818</v>
      </c>
      <c r="I69" s="44">
        <v>110.25733831692641</v>
      </c>
      <c r="J69" s="44">
        <v>113.0478876469724</v>
      </c>
      <c r="K69" s="44">
        <v>114.44871689201538</v>
      </c>
      <c r="L69" s="44">
        <v>113.8258872097732</v>
      </c>
      <c r="M69" s="44">
        <v>111.75134116230483</v>
      </c>
      <c r="N69" s="44">
        <v>112.23190192403484</v>
      </c>
      <c r="O69" s="44">
        <v>113.17367200742522</v>
      </c>
      <c r="P69" s="44">
        <v>114.57414289246692</v>
      </c>
      <c r="Q69" s="51">
        <v>115.75888105673198</v>
      </c>
      <c r="R69" s="51">
        <v>116.83826138061775</v>
      </c>
      <c r="S69" s="51">
        <v>119.15720894896596</v>
      </c>
      <c r="T69" s="51">
        <v>122.62470032144893</v>
      </c>
      <c r="U69" s="51">
        <v>125.23535293084727</v>
      </c>
      <c r="V69" s="44">
        <v>126.87449157674817</v>
      </c>
      <c r="W69" s="44">
        <v>128.39967174223881</v>
      </c>
      <c r="X69" s="44">
        <v>130.77165659077795</v>
      </c>
      <c r="Y69" s="44">
        <v>134.46312296406722</v>
      </c>
      <c r="Z69" s="44">
        <v>137.51204985504336</v>
      </c>
      <c r="AA69" s="44">
        <v>139.56115234242014</v>
      </c>
    </row>
    <row r="70" spans="1:27" ht="17.399999999999999" customHeight="1" x14ac:dyDescent="0.3">
      <c r="A70" s="36" t="s">
        <v>70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51"/>
      <c r="R70" s="51"/>
      <c r="S70" s="51"/>
      <c r="T70" s="51"/>
      <c r="U70" s="51"/>
      <c r="V70" s="44"/>
      <c r="W70" s="44"/>
      <c r="X70" s="44"/>
      <c r="Y70" s="44"/>
      <c r="Z70" s="44"/>
      <c r="AA70" s="44"/>
    </row>
    <row r="71" spans="1:27" ht="13.8" customHeight="1" x14ac:dyDescent="0.3">
      <c r="A71" s="19" t="s">
        <v>45</v>
      </c>
      <c r="B71" s="32">
        <v>4478497</v>
      </c>
      <c r="C71" s="32">
        <v>4503436</v>
      </c>
      <c r="D71" s="32">
        <v>4524066</v>
      </c>
      <c r="E71" s="32">
        <v>4552252</v>
      </c>
      <c r="F71" s="32">
        <v>4577457</v>
      </c>
      <c r="G71" s="32">
        <v>4606363</v>
      </c>
      <c r="H71" s="32">
        <v>4640219</v>
      </c>
      <c r="I71" s="32">
        <v>4681134</v>
      </c>
      <c r="J71" s="32">
        <v>4737171</v>
      </c>
      <c r="K71" s="32">
        <v>4799252</v>
      </c>
      <c r="L71" s="32">
        <v>4858199</v>
      </c>
      <c r="M71" s="32">
        <v>4920305</v>
      </c>
      <c r="N71" s="32">
        <v>4985870</v>
      </c>
      <c r="O71" s="32">
        <v>5051275</v>
      </c>
      <c r="P71" s="32">
        <v>5109056</v>
      </c>
      <c r="Q71" s="12">
        <v>5165802</v>
      </c>
      <c r="R71" s="12">
        <v>5213985</v>
      </c>
      <c r="S71" s="12">
        <v>5258317</v>
      </c>
      <c r="T71" s="12">
        <v>5295619</v>
      </c>
      <c r="U71" s="12">
        <v>5328212</v>
      </c>
      <c r="V71" s="32">
        <v>5367580</v>
      </c>
      <c r="W71" s="32">
        <v>5391369</v>
      </c>
      <c r="X71" s="32">
        <v>5425270</v>
      </c>
      <c r="Y71" s="32">
        <v>5488984</v>
      </c>
      <c r="Z71" s="32">
        <v>5550203</v>
      </c>
      <c r="AA71" s="32">
        <v>5594340</v>
      </c>
    </row>
    <row r="72" spans="1:27" ht="13.8" customHeight="1" x14ac:dyDescent="0.3">
      <c r="A72" s="19" t="s">
        <v>47</v>
      </c>
      <c r="B72" s="32">
        <v>59232</v>
      </c>
      <c r="C72" s="32">
        <v>56690</v>
      </c>
      <c r="D72" s="32">
        <v>55430</v>
      </c>
      <c r="E72" s="32">
        <v>56455</v>
      </c>
      <c r="F72" s="32">
        <v>56949</v>
      </c>
      <c r="G72" s="32">
        <v>56754</v>
      </c>
      <c r="H72" s="32">
        <v>58540</v>
      </c>
      <c r="I72" s="32">
        <v>58455</v>
      </c>
      <c r="J72" s="32">
        <v>60490</v>
      </c>
      <c r="K72" s="32">
        <v>61804</v>
      </c>
      <c r="L72" s="32">
        <v>61435</v>
      </c>
      <c r="M72" s="32">
        <v>60215</v>
      </c>
      <c r="N72" s="32">
        <v>60248</v>
      </c>
      <c r="O72" s="32">
        <v>58991</v>
      </c>
      <c r="P72" s="32">
        <v>59079</v>
      </c>
      <c r="Q72" s="12">
        <v>59048</v>
      </c>
      <c r="R72" s="12">
        <v>58873</v>
      </c>
      <c r="S72" s="12">
        <v>56620</v>
      </c>
      <c r="T72" s="12">
        <v>55102</v>
      </c>
      <c r="U72" s="12">
        <v>54480</v>
      </c>
      <c r="V72" s="32">
        <v>52963</v>
      </c>
      <c r="W72" s="32">
        <v>56053</v>
      </c>
      <c r="X72" s="32">
        <v>51469</v>
      </c>
      <c r="Y72" s="32">
        <v>51963</v>
      </c>
      <c r="Z72" s="32">
        <v>53991</v>
      </c>
      <c r="AA72" s="32"/>
    </row>
    <row r="73" spans="1:27" ht="13.8" customHeight="1" x14ac:dyDescent="0.3">
      <c r="A73" s="1" t="s">
        <v>46</v>
      </c>
      <c r="B73" s="32">
        <v>44002</v>
      </c>
      <c r="C73" s="32">
        <v>43981</v>
      </c>
      <c r="D73" s="32">
        <v>44465</v>
      </c>
      <c r="E73" s="32">
        <v>42478</v>
      </c>
      <c r="F73" s="32">
        <v>41200</v>
      </c>
      <c r="G73" s="32">
        <v>41232</v>
      </c>
      <c r="H73" s="32">
        <v>41253</v>
      </c>
      <c r="I73" s="32">
        <v>41954</v>
      </c>
      <c r="J73" s="32">
        <v>41712</v>
      </c>
      <c r="K73" s="32">
        <v>41449</v>
      </c>
      <c r="L73" s="32">
        <v>41499</v>
      </c>
      <c r="M73" s="32">
        <v>41393</v>
      </c>
      <c r="N73" s="32">
        <v>41992</v>
      </c>
      <c r="O73" s="32">
        <v>41282</v>
      </c>
      <c r="P73" s="32">
        <v>40394</v>
      </c>
      <c r="Q73" s="12">
        <v>40727</v>
      </c>
      <c r="R73" s="12">
        <v>40726</v>
      </c>
      <c r="S73" s="12">
        <v>40774</v>
      </c>
      <c r="T73" s="12">
        <v>40840</v>
      </c>
      <c r="U73" s="12">
        <v>40684</v>
      </c>
      <c r="V73" s="32">
        <v>40611</v>
      </c>
      <c r="W73" s="32">
        <v>42002</v>
      </c>
      <c r="X73" s="32">
        <v>45774</v>
      </c>
      <c r="Y73" s="32">
        <v>43803</v>
      </c>
      <c r="Z73" s="32">
        <v>44242</v>
      </c>
      <c r="AA73" s="32"/>
    </row>
    <row r="74" spans="1:27" ht="13.8" customHeight="1" x14ac:dyDescent="0.3">
      <c r="A74" s="1" t="s">
        <v>48</v>
      </c>
      <c r="B74" s="32">
        <v>9688</v>
      </c>
      <c r="C74" s="32">
        <v>7955</v>
      </c>
      <c r="D74" s="32">
        <v>17174</v>
      </c>
      <c r="E74" s="32">
        <v>11285</v>
      </c>
      <c r="F74" s="32">
        <v>13211</v>
      </c>
      <c r="G74" s="32">
        <v>18439</v>
      </c>
      <c r="H74" s="32">
        <v>23723</v>
      </c>
      <c r="I74" s="32">
        <v>39652</v>
      </c>
      <c r="J74" s="32">
        <v>43346</v>
      </c>
      <c r="K74" s="32">
        <v>38637</v>
      </c>
      <c r="L74" s="32">
        <v>42346</v>
      </c>
      <c r="M74" s="32">
        <v>47032</v>
      </c>
      <c r="N74" s="32">
        <v>47343</v>
      </c>
      <c r="O74" s="32">
        <v>40073</v>
      </c>
      <c r="P74" s="32">
        <v>38155</v>
      </c>
      <c r="Q74" s="12">
        <v>29802</v>
      </c>
      <c r="R74" s="12">
        <v>26076</v>
      </c>
      <c r="S74" s="12">
        <v>21349</v>
      </c>
      <c r="T74" s="12">
        <v>18103</v>
      </c>
      <c r="U74" s="12">
        <v>25327</v>
      </c>
      <c r="V74" s="32">
        <v>11327</v>
      </c>
      <c r="W74" s="32">
        <v>19650</v>
      </c>
      <c r="X74" s="32">
        <v>57939</v>
      </c>
      <c r="Y74" s="32">
        <v>52578</v>
      </c>
      <c r="Z74" s="32">
        <v>34109</v>
      </c>
      <c r="AA74" s="32"/>
    </row>
    <row r="75" spans="1:27" ht="13.8" customHeight="1" x14ac:dyDescent="0.3">
      <c r="A75" s="1" t="s">
        <v>49</v>
      </c>
      <c r="B75" s="44">
        <v>13.189143138787609</v>
      </c>
      <c r="C75" s="44">
        <v>12.55939904527299</v>
      </c>
      <c r="D75" s="44">
        <v>12.214204041771124</v>
      </c>
      <c r="E75" s="44">
        <v>12.367316417204535</v>
      </c>
      <c r="F75" s="44">
        <v>12.402028785407378</v>
      </c>
      <c r="G75" s="44">
        <v>12.275671161516764</v>
      </c>
      <c r="H75" s="44">
        <v>12.560408344153471</v>
      </c>
      <c r="I75" s="44">
        <v>12.413061585922309</v>
      </c>
      <c r="J75" s="44">
        <v>12.686098341065618</v>
      </c>
      <c r="K75" s="44">
        <v>12.799236568738481</v>
      </c>
      <c r="L75" s="44">
        <v>12.5653167396567</v>
      </c>
      <c r="M75" s="44">
        <v>12.157063649693246</v>
      </c>
      <c r="N75" s="44">
        <v>12.005007400012653</v>
      </c>
      <c r="O75" s="44">
        <v>11.612023269714344</v>
      </c>
      <c r="P75" s="44">
        <v>11.499720969379821</v>
      </c>
      <c r="Q75" s="51">
        <v>11.377497438049549</v>
      </c>
      <c r="R75" s="51">
        <v>11.243564213484294</v>
      </c>
      <c r="S75" s="51">
        <v>10.729646266568226</v>
      </c>
      <c r="T75" s="51">
        <v>10.373282481620802</v>
      </c>
      <c r="U75" s="51">
        <v>10.187183894376405</v>
      </c>
      <c r="V75" s="44">
        <v>9.8453854554008942</v>
      </c>
      <c r="W75" s="44">
        <v>10.364217572574994</v>
      </c>
      <c r="X75" s="44">
        <v>9.4315195523212125</v>
      </c>
      <c r="Y75" s="44">
        <v>9.4142802363978433</v>
      </c>
      <c r="Z75" s="44">
        <v>9.6892263774297422</v>
      </c>
      <c r="AA75" s="44"/>
    </row>
    <row r="76" spans="1:27" ht="13.8" customHeight="1" x14ac:dyDescent="0.3">
      <c r="A76" s="1" t="s">
        <v>50</v>
      </c>
      <c r="B76" s="44">
        <v>9.7978909439649566</v>
      </c>
      <c r="C76" s="44">
        <v>9.7437807269386365</v>
      </c>
      <c r="D76" s="44">
        <v>9.7980260277350357</v>
      </c>
      <c r="E76" s="44">
        <v>9.3054444561157421</v>
      </c>
      <c r="F76" s="44">
        <v>8.9723012863928098</v>
      </c>
      <c r="G76" s="44">
        <v>8.9183224676967114</v>
      </c>
      <c r="H76" s="44">
        <v>8.851290150689497</v>
      </c>
      <c r="I76" s="44">
        <v>8.9090340565526382</v>
      </c>
      <c r="J76" s="44">
        <v>8.7479341048525221</v>
      </c>
      <c r="K76" s="44">
        <v>8.5838385304776601</v>
      </c>
      <c r="L76" s="44">
        <v>8.4878014060228431</v>
      </c>
      <c r="M76" s="44">
        <v>8.3570096429752159</v>
      </c>
      <c r="N76" s="44">
        <v>8.3673195913778269</v>
      </c>
      <c r="O76" s="44">
        <v>8.1261132142250077</v>
      </c>
      <c r="P76" s="44">
        <v>7.8626877373877084</v>
      </c>
      <c r="Q76" s="51">
        <v>7.8473671954925468</v>
      </c>
      <c r="R76" s="51">
        <v>7.7778505623691903</v>
      </c>
      <c r="S76" s="51">
        <v>7.7267855329045005</v>
      </c>
      <c r="T76" s="51">
        <v>7.6883753139521884</v>
      </c>
      <c r="U76" s="51">
        <v>7.6074777819164776</v>
      </c>
      <c r="V76" s="44">
        <v>7.5492503961121109</v>
      </c>
      <c r="W76" s="44">
        <v>7.7661831923946059</v>
      </c>
      <c r="X76" s="44">
        <v>8.3879301324671385</v>
      </c>
      <c r="Y76" s="44">
        <v>7.9359104977567636</v>
      </c>
      <c r="Z76" s="44">
        <v>7.9396705634318074</v>
      </c>
      <c r="AA76" s="44"/>
    </row>
    <row r="77" spans="1:27" ht="13.8" customHeight="1" x14ac:dyDescent="0.3">
      <c r="A77" s="1" t="s">
        <v>51</v>
      </c>
      <c r="B77" s="44">
        <v>2.1572193869626952</v>
      </c>
      <c r="C77" s="44">
        <v>1.7623922985561231</v>
      </c>
      <c r="D77" s="44">
        <v>3.7843539637989765</v>
      </c>
      <c r="E77" s="44">
        <v>2.472148893245119</v>
      </c>
      <c r="F77" s="44">
        <v>2.8770163178285286</v>
      </c>
      <c r="G77" s="44">
        <v>3.9882845358425412</v>
      </c>
      <c r="H77" s="44">
        <v>5.0900336034908245</v>
      </c>
      <c r="I77" s="44">
        <v>8.4201987512615055</v>
      </c>
      <c r="J77" s="44">
        <v>9.0906202461866457</v>
      </c>
      <c r="K77" s="44">
        <v>8.0014902483067232</v>
      </c>
      <c r="L77" s="44">
        <v>8.6610385392284961</v>
      </c>
      <c r="M77" s="44">
        <v>9.4954914485156987</v>
      </c>
      <c r="N77" s="44">
        <v>9.4335590449276161</v>
      </c>
      <c r="O77" s="44">
        <v>7.888128841471798</v>
      </c>
      <c r="P77" s="44">
        <v>7.426866629203051</v>
      </c>
      <c r="Q77" s="51">
        <v>5.7423143654103885</v>
      </c>
      <c r="R77" s="51">
        <v>4.9799938924603202</v>
      </c>
      <c r="S77" s="51">
        <v>4.045694421493554</v>
      </c>
      <c r="T77" s="51">
        <v>3.4079984894338025</v>
      </c>
      <c r="U77" s="51">
        <v>4.7358811764477098</v>
      </c>
      <c r="V77" s="44">
        <v>2.1055960019886699</v>
      </c>
      <c r="W77" s="44">
        <v>3.6332912654291225</v>
      </c>
      <c r="X77" s="44">
        <v>10.61712509164621</v>
      </c>
      <c r="Y77" s="44">
        <v>9.5257014850821893</v>
      </c>
      <c r="Z77" s="44">
        <v>6.1212020986414606</v>
      </c>
      <c r="AA77" s="44"/>
    </row>
    <row r="78" spans="1:27" ht="13.8" customHeight="1" x14ac:dyDescent="0.3">
      <c r="A78" s="1" t="s">
        <v>52</v>
      </c>
      <c r="B78" s="44">
        <v>1.85</v>
      </c>
      <c r="C78" s="44">
        <v>1.78</v>
      </c>
      <c r="D78" s="44">
        <v>1.75</v>
      </c>
      <c r="E78" s="44">
        <v>1.8</v>
      </c>
      <c r="F78" s="44">
        <v>1.83</v>
      </c>
      <c r="G78" s="44">
        <v>1.84</v>
      </c>
      <c r="H78" s="44">
        <v>1.9</v>
      </c>
      <c r="I78" s="44">
        <v>1.9</v>
      </c>
      <c r="J78" s="44">
        <v>1.96</v>
      </c>
      <c r="K78" s="44">
        <v>1.98</v>
      </c>
      <c r="L78" s="44">
        <v>1.95</v>
      </c>
      <c r="M78" s="44">
        <v>1.88</v>
      </c>
      <c r="N78" s="44">
        <v>1.85</v>
      </c>
      <c r="O78" s="44">
        <v>1.78</v>
      </c>
      <c r="P78" s="44">
        <v>1.76</v>
      </c>
      <c r="Q78" s="51">
        <v>1.73</v>
      </c>
      <c r="R78" s="51">
        <v>1.71</v>
      </c>
      <c r="S78" s="51">
        <v>1.62</v>
      </c>
      <c r="T78" s="51">
        <v>1.56</v>
      </c>
      <c r="U78" s="51">
        <v>1.53</v>
      </c>
      <c r="V78" s="44">
        <v>1.48</v>
      </c>
      <c r="W78" s="44">
        <v>1.55</v>
      </c>
      <c r="X78" s="44">
        <v>1.41</v>
      </c>
      <c r="Y78" s="44">
        <v>1.4</v>
      </c>
      <c r="Z78" s="44">
        <v>1.44</v>
      </c>
      <c r="AA78" s="44"/>
    </row>
    <row r="79" spans="1:27" ht="13.8" customHeight="1" x14ac:dyDescent="0.3">
      <c r="A79" s="1" t="s">
        <v>53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51"/>
      <c r="R79" s="51"/>
      <c r="S79" s="51"/>
      <c r="T79" s="51"/>
      <c r="U79" s="51"/>
      <c r="V79" s="44"/>
      <c r="W79" s="44"/>
      <c r="X79" s="44"/>
      <c r="Y79" s="44"/>
      <c r="Z79" s="44"/>
      <c r="AA79" s="44"/>
    </row>
    <row r="80" spans="1:27" ht="13.8" customHeight="1" x14ac:dyDescent="0.3">
      <c r="A80" s="1" t="s">
        <v>37</v>
      </c>
      <c r="B80" s="44">
        <v>100</v>
      </c>
      <c r="C80" s="44">
        <v>100.55686092901257</v>
      </c>
      <c r="D80" s="44">
        <v>101.01750654293171</v>
      </c>
      <c r="E80" s="44">
        <v>101.64686947429016</v>
      </c>
      <c r="F80" s="44">
        <v>102.20966989594946</v>
      </c>
      <c r="G80" s="44">
        <v>102.85510964950963</v>
      </c>
      <c r="H80" s="44">
        <v>103.61107755570676</v>
      </c>
      <c r="I80" s="44">
        <v>104.52466530624002</v>
      </c>
      <c r="J80" s="44">
        <v>105.77591098084915</v>
      </c>
      <c r="K80" s="44">
        <v>107.16211264627395</v>
      </c>
      <c r="L80" s="44">
        <v>108.47833547728179</v>
      </c>
      <c r="M80" s="44">
        <v>109.8650953656997</v>
      </c>
      <c r="N80" s="44">
        <v>111.32909098744513</v>
      </c>
      <c r="O80" s="44">
        <v>112.78951398203461</v>
      </c>
      <c r="P80" s="44">
        <v>114.07970129264349</v>
      </c>
      <c r="Q80" s="51">
        <v>115.34677817133738</v>
      </c>
      <c r="R80" s="51">
        <v>116.42265251042927</v>
      </c>
      <c r="S80" s="51">
        <v>117.41253817966162</v>
      </c>
      <c r="T80" s="51">
        <v>118.24545154322979</v>
      </c>
      <c r="U80" s="51">
        <v>118.97321802381468</v>
      </c>
      <c r="V80" s="44">
        <v>119.85226293553394</v>
      </c>
      <c r="W80" s="44">
        <v>120.38344560686321</v>
      </c>
      <c r="X80" s="44">
        <v>121.14041831444791</v>
      </c>
      <c r="Y80" s="44">
        <v>122.56308310578304</v>
      </c>
      <c r="Z80" s="44">
        <v>123.93003724240521</v>
      </c>
      <c r="AA80" s="44">
        <v>124.91556877229124</v>
      </c>
    </row>
    <row r="81" spans="1:28" ht="17.399999999999999" customHeight="1" x14ac:dyDescent="0.3">
      <c r="A81" s="36" t="s">
        <v>71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37"/>
      <c r="R81" s="37"/>
      <c r="S81" s="19"/>
      <c r="T81" s="19"/>
      <c r="U81" s="19"/>
      <c r="V81" s="19"/>
      <c r="W81" s="19"/>
      <c r="X81" s="19"/>
      <c r="Y81" s="19"/>
      <c r="Z81" s="19"/>
      <c r="AA81" s="19"/>
    </row>
    <row r="82" spans="1:28" ht="13.8" customHeight="1" x14ac:dyDescent="0.3">
      <c r="A82" s="19" t="s">
        <v>45</v>
      </c>
      <c r="B82" s="12">
        <v>8861426</v>
      </c>
      <c r="C82" s="12">
        <v>8882792</v>
      </c>
      <c r="D82" s="12">
        <v>8909128</v>
      </c>
      <c r="E82" s="12">
        <v>8940788</v>
      </c>
      <c r="F82" s="12">
        <v>8975670</v>
      </c>
      <c r="G82" s="12">
        <v>9011392</v>
      </c>
      <c r="H82" s="12">
        <v>9047752</v>
      </c>
      <c r="I82" s="12">
        <v>9113257</v>
      </c>
      <c r="J82" s="12">
        <v>9182927</v>
      </c>
      <c r="K82" s="12">
        <v>9256347</v>
      </c>
      <c r="L82" s="12">
        <v>9340682</v>
      </c>
      <c r="M82" s="12">
        <v>9415570</v>
      </c>
      <c r="N82" s="12">
        <v>9482855</v>
      </c>
      <c r="O82" s="12">
        <v>9555893</v>
      </c>
      <c r="P82" s="12">
        <v>9644864</v>
      </c>
      <c r="Q82" s="12">
        <v>9747355</v>
      </c>
      <c r="R82" s="12">
        <v>9851017</v>
      </c>
      <c r="S82" s="12">
        <v>9995153</v>
      </c>
      <c r="T82" s="12">
        <v>10120242</v>
      </c>
      <c r="U82" s="12">
        <v>10230185</v>
      </c>
      <c r="V82" s="32">
        <v>10327589</v>
      </c>
      <c r="W82" s="32">
        <v>10379295</v>
      </c>
      <c r="X82" s="32">
        <v>10452326</v>
      </c>
      <c r="Y82" s="32">
        <v>10521556</v>
      </c>
      <c r="Z82" s="32">
        <v>10551707</v>
      </c>
      <c r="AA82" s="32">
        <v>10587710</v>
      </c>
      <c r="AB82" s="38"/>
    </row>
    <row r="83" spans="1:28" ht="13.8" customHeight="1" x14ac:dyDescent="0.3">
      <c r="A83" s="19" t="s">
        <v>47</v>
      </c>
      <c r="B83" s="32">
        <v>90441</v>
      </c>
      <c r="C83" s="32">
        <v>91466</v>
      </c>
      <c r="D83" s="32">
        <v>95815</v>
      </c>
      <c r="E83" s="32">
        <v>99157</v>
      </c>
      <c r="F83" s="32">
        <v>100928</v>
      </c>
      <c r="G83" s="32">
        <v>101346</v>
      </c>
      <c r="H83" s="32">
        <v>105913</v>
      </c>
      <c r="I83" s="32">
        <v>107421</v>
      </c>
      <c r="J83" s="32">
        <v>109301</v>
      </c>
      <c r="K83" s="32">
        <v>111801</v>
      </c>
      <c r="L83" s="32">
        <v>115641</v>
      </c>
      <c r="M83" s="32">
        <v>111770</v>
      </c>
      <c r="N83" s="32">
        <v>113177</v>
      </c>
      <c r="O83" s="32">
        <v>113593</v>
      </c>
      <c r="P83" s="32">
        <v>114907</v>
      </c>
      <c r="Q83" s="12">
        <v>114870</v>
      </c>
      <c r="R83" s="12">
        <v>117425</v>
      </c>
      <c r="S83" s="32">
        <v>115416</v>
      </c>
      <c r="T83" s="32">
        <v>115832</v>
      </c>
      <c r="U83" s="32">
        <v>114523</v>
      </c>
      <c r="V83" s="32">
        <v>113077</v>
      </c>
      <c r="W83" s="32">
        <v>114263</v>
      </c>
      <c r="X83" s="32">
        <v>104734</v>
      </c>
      <c r="Y83" s="32">
        <v>100051</v>
      </c>
      <c r="Z83" s="32">
        <v>98451</v>
      </c>
      <c r="AA83" s="32"/>
      <c r="AB83" s="38"/>
    </row>
    <row r="84" spans="1:28" ht="13.8" customHeight="1" x14ac:dyDescent="0.3">
      <c r="A84" s="1" t="s">
        <v>46</v>
      </c>
      <c r="B84" s="32">
        <v>93461</v>
      </c>
      <c r="C84" s="32">
        <v>93752</v>
      </c>
      <c r="D84" s="32">
        <v>95009</v>
      </c>
      <c r="E84" s="32">
        <v>92961</v>
      </c>
      <c r="F84" s="32">
        <v>90532</v>
      </c>
      <c r="G84" s="32">
        <v>91710</v>
      </c>
      <c r="H84" s="32">
        <v>91177</v>
      </c>
      <c r="I84" s="32">
        <v>91729</v>
      </c>
      <c r="J84" s="32">
        <v>91449</v>
      </c>
      <c r="K84" s="32">
        <v>90080</v>
      </c>
      <c r="L84" s="32">
        <v>90487</v>
      </c>
      <c r="M84" s="32">
        <v>89938</v>
      </c>
      <c r="N84" s="32">
        <v>91938</v>
      </c>
      <c r="O84" s="32">
        <v>90402</v>
      </c>
      <c r="P84" s="32">
        <v>88976</v>
      </c>
      <c r="Q84" s="12">
        <v>90907</v>
      </c>
      <c r="R84" s="12">
        <v>90982</v>
      </c>
      <c r="S84" s="12">
        <v>91972</v>
      </c>
      <c r="T84" s="12">
        <v>92185</v>
      </c>
      <c r="U84" s="12">
        <v>88766</v>
      </c>
      <c r="V84" s="12">
        <v>98124</v>
      </c>
      <c r="W84" s="12">
        <v>91958</v>
      </c>
      <c r="X84" s="12">
        <v>94737</v>
      </c>
      <c r="Y84" s="12">
        <v>94385</v>
      </c>
      <c r="Z84" s="12">
        <v>91268</v>
      </c>
      <c r="AA84" s="12"/>
      <c r="AB84" s="38"/>
    </row>
    <row r="85" spans="1:28" ht="13.8" customHeight="1" x14ac:dyDescent="0.3">
      <c r="A85" s="1" t="s">
        <v>48</v>
      </c>
      <c r="B85" s="32">
        <v>24568</v>
      </c>
      <c r="C85" s="32">
        <v>28654</v>
      </c>
      <c r="D85" s="32">
        <v>31078</v>
      </c>
      <c r="E85" s="32">
        <v>28772</v>
      </c>
      <c r="F85" s="32">
        <v>25442</v>
      </c>
      <c r="G85" s="32">
        <v>27111</v>
      </c>
      <c r="H85" s="32">
        <v>50842</v>
      </c>
      <c r="I85" s="32">
        <v>54067</v>
      </c>
      <c r="J85" s="32">
        <v>55877</v>
      </c>
      <c r="K85" s="32">
        <v>63040</v>
      </c>
      <c r="L85" s="32">
        <v>49948</v>
      </c>
      <c r="M85" s="32">
        <v>45288</v>
      </c>
      <c r="N85" s="32">
        <v>51312</v>
      </c>
      <c r="O85" s="32">
        <v>65130</v>
      </c>
      <c r="P85" s="32">
        <v>75729</v>
      </c>
      <c r="Q85" s="12">
        <v>78410</v>
      </c>
      <c r="R85" s="12">
        <v>117127</v>
      </c>
      <c r="S85" s="12">
        <v>98869</v>
      </c>
      <c r="T85" s="12">
        <v>85621</v>
      </c>
      <c r="U85" s="12">
        <v>68087</v>
      </c>
      <c r="V85" s="12">
        <v>33581</v>
      </c>
      <c r="W85" s="12">
        <v>42347</v>
      </c>
      <c r="X85" s="12">
        <v>51844</v>
      </c>
      <c r="Y85" s="12">
        <v>21080</v>
      </c>
      <c r="Z85" s="12">
        <v>29748</v>
      </c>
      <c r="AA85" s="12"/>
      <c r="AB85" s="38"/>
    </row>
    <row r="86" spans="1:28" ht="13.8" customHeight="1" x14ac:dyDescent="0.3">
      <c r="A86" s="1" t="s">
        <v>49</v>
      </c>
      <c r="B86" s="44">
        <v>10.193855823908386</v>
      </c>
      <c r="C86" s="44">
        <v>10.281745871159492</v>
      </c>
      <c r="D86" s="44">
        <v>10.735624750278937</v>
      </c>
      <c r="E86" s="44">
        <v>11.068817285202242</v>
      </c>
      <c r="F86" s="44">
        <v>11.222288553850541</v>
      </c>
      <c r="G86" s="44">
        <v>11.223787794150155</v>
      </c>
      <c r="H86" s="44">
        <v>11.663779253674726</v>
      </c>
      <c r="I86" s="44">
        <v>11.742448589279601</v>
      </c>
      <c r="J86" s="44">
        <v>11.855238986090233</v>
      </c>
      <c r="K86" s="44">
        <v>12.023533436442992</v>
      </c>
      <c r="L86" s="44">
        <v>12.330928375242559</v>
      </c>
      <c r="M86" s="44">
        <v>11.828498935757874</v>
      </c>
      <c r="N86" s="44">
        <v>11.889122120845341</v>
      </c>
      <c r="O86" s="44">
        <v>11.832137659989135</v>
      </c>
      <c r="P86" s="44">
        <v>11.85083563670563</v>
      </c>
      <c r="Q86" s="51">
        <v>11.722402248513294</v>
      </c>
      <c r="R86" s="51">
        <v>11.833517499850098</v>
      </c>
      <c r="S86" s="51">
        <v>11.475389869301596</v>
      </c>
      <c r="T86" s="51">
        <v>11.383741481198404</v>
      </c>
      <c r="U86" s="51">
        <v>11.141575931324082</v>
      </c>
      <c r="V86" s="51">
        <v>10.921681890911255</v>
      </c>
      <c r="W86" s="51">
        <v>10.970149658540734</v>
      </c>
      <c r="X86" s="51">
        <v>9.9870877503744904</v>
      </c>
      <c r="Y86" s="51">
        <v>9.4955394425628352</v>
      </c>
      <c r="Z86" s="51">
        <v>9.3144479812286214</v>
      </c>
      <c r="AA86" s="51"/>
    </row>
    <row r="87" spans="1:28" ht="13.8" customHeight="1" x14ac:dyDescent="0.3">
      <c r="A87" s="1" t="s">
        <v>50</v>
      </c>
      <c r="B87" s="44">
        <v>10.534248395730936</v>
      </c>
      <c r="C87" s="44">
        <v>10.538716451063181</v>
      </c>
      <c r="D87" s="44">
        <v>10.645316202048233</v>
      </c>
      <c r="E87" s="44">
        <v>10.377162718211379</v>
      </c>
      <c r="F87" s="44">
        <v>10.066346577334309</v>
      </c>
      <c r="G87" s="44">
        <v>10.1566275788044</v>
      </c>
      <c r="H87" s="44">
        <v>10.040961931134992</v>
      </c>
      <c r="I87" s="44">
        <v>10.027118223122374</v>
      </c>
      <c r="J87" s="44">
        <v>9.9189371555517862</v>
      </c>
      <c r="K87" s="44">
        <v>9.6875689122171078</v>
      </c>
      <c r="L87" s="44">
        <v>9.6487293943374191</v>
      </c>
      <c r="M87" s="44">
        <v>9.5180418474026265</v>
      </c>
      <c r="N87" s="44">
        <v>9.6579880147581125</v>
      </c>
      <c r="O87" s="44">
        <v>9.4165037347225429</v>
      </c>
      <c r="P87" s="44">
        <v>9.1764640240500572</v>
      </c>
      <c r="Q87" s="51">
        <v>9.2769950483642223</v>
      </c>
      <c r="R87" s="51">
        <v>9.1687212192579217</v>
      </c>
      <c r="S87" s="51">
        <v>9.1444388738078466</v>
      </c>
      <c r="T87" s="51">
        <v>9.0597607607938642</v>
      </c>
      <c r="U87" s="51">
        <v>8.6357598833414553</v>
      </c>
      <c r="V87" s="51">
        <v>9.4774278930620373</v>
      </c>
      <c r="W87" s="51">
        <v>8.8286936479883167</v>
      </c>
      <c r="X87" s="51">
        <v>9.0338069032714117</v>
      </c>
      <c r="Y87" s="51">
        <v>8.9577964266853218</v>
      </c>
      <c r="Z87" s="51">
        <v>8.6348644335839548</v>
      </c>
      <c r="AA87" s="51"/>
    </row>
    <row r="88" spans="1:28" ht="13.8" customHeight="1" x14ac:dyDescent="0.3">
      <c r="A88" s="1" t="s">
        <v>51</v>
      </c>
      <c r="B88" s="44">
        <v>2.7691273856080896</v>
      </c>
      <c r="C88" s="44">
        <v>3.2210126844095521</v>
      </c>
      <c r="D88" s="44">
        <v>3.4821452381064431</v>
      </c>
      <c r="E88" s="44">
        <v>3.2117955457490539</v>
      </c>
      <c r="F88" s="44">
        <v>2.8289222553410891</v>
      </c>
      <c r="G88" s="44">
        <v>3.0024678910584024</v>
      </c>
      <c r="H88" s="44">
        <v>5.5990281156735291</v>
      </c>
      <c r="I88" s="44">
        <v>5.910194169450854</v>
      </c>
      <c r="J88" s="44">
        <v>6.0606507609789846</v>
      </c>
      <c r="K88" s="44">
        <v>6.7795775335942094</v>
      </c>
      <c r="L88" s="44">
        <v>5.3260107616383063</v>
      </c>
      <c r="M88" s="44">
        <v>4.7927803507435138</v>
      </c>
      <c r="N88" s="44">
        <v>5.3902704106383466</v>
      </c>
      <c r="O88" s="44">
        <v>6.7841075224273704</v>
      </c>
      <c r="P88" s="44">
        <v>7.8102459548337402</v>
      </c>
      <c r="Q88" s="51">
        <v>8.0016850379204971</v>
      </c>
      <c r="R88" s="51">
        <v>11.803486516541984</v>
      </c>
      <c r="S88" s="51">
        <v>9.8301823056420226</v>
      </c>
      <c r="T88" s="51">
        <v>8.4146637316258772</v>
      </c>
      <c r="U88" s="51">
        <v>6.6239661940052459</v>
      </c>
      <c r="V88" s="51">
        <v>3.2434624156874592</v>
      </c>
      <c r="W88" s="51">
        <v>4.0656461635894781</v>
      </c>
      <c r="X88" s="51">
        <v>4.9436723254188237</v>
      </c>
      <c r="Y88" s="51">
        <v>2.0006393884041591</v>
      </c>
      <c r="Z88" s="51">
        <v>2.8144579389299147</v>
      </c>
      <c r="AA88" s="51"/>
    </row>
    <row r="89" spans="1:28" ht="13.8" customHeight="1" x14ac:dyDescent="0.3">
      <c r="A89" s="1" t="s">
        <v>52</v>
      </c>
      <c r="B89" s="44">
        <v>1.5474000000000001</v>
      </c>
      <c r="C89" s="44">
        <v>1.57</v>
      </c>
      <c r="D89" s="44">
        <v>1.6531</v>
      </c>
      <c r="E89" s="44">
        <v>1.7173</v>
      </c>
      <c r="F89" s="44">
        <v>1.7519</v>
      </c>
      <c r="G89" s="44">
        <v>1.7690999999999999</v>
      </c>
      <c r="H89" s="44">
        <v>1.8537000000000001</v>
      </c>
      <c r="I89" s="44">
        <v>1.8791</v>
      </c>
      <c r="J89" s="44">
        <v>1.9068000000000001</v>
      </c>
      <c r="K89" s="44">
        <v>1.9354</v>
      </c>
      <c r="L89" s="44">
        <v>1.9849000000000001</v>
      </c>
      <c r="M89" s="44">
        <v>1.9013</v>
      </c>
      <c r="N89" s="44">
        <v>1.9055</v>
      </c>
      <c r="O89" s="44">
        <v>1.8882999999999999</v>
      </c>
      <c r="P89" s="44">
        <v>1.8805999999999998</v>
      </c>
      <c r="Q89" s="51">
        <v>1.8487</v>
      </c>
      <c r="R89" s="52">
        <v>1.8534000000000002</v>
      </c>
      <c r="S89" s="52">
        <v>1.7787999999999999</v>
      </c>
      <c r="T89" s="52">
        <v>1.7515000000000001</v>
      </c>
      <c r="U89" s="52">
        <v>1.7045999999999999</v>
      </c>
      <c r="V89" s="52">
        <v>1.6639000000000002</v>
      </c>
      <c r="W89" s="52">
        <v>1.6689000000000001</v>
      </c>
      <c r="X89" s="52">
        <v>1.5209000000000001</v>
      </c>
      <c r="Y89" s="52">
        <v>1.4493</v>
      </c>
      <c r="Z89" s="52">
        <v>1.4302000000000001</v>
      </c>
      <c r="AA89" s="52"/>
    </row>
    <row r="90" spans="1:28" ht="13.8" customHeight="1" x14ac:dyDescent="0.3">
      <c r="A90" s="1" t="s">
        <v>53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51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8" ht="13.8" customHeight="1" thickBot="1" x14ac:dyDescent="0.35">
      <c r="A91" s="16" t="s">
        <v>37</v>
      </c>
      <c r="B91" s="45">
        <v>100</v>
      </c>
      <c r="C91" s="45">
        <v>100.24111243495122</v>
      </c>
      <c r="D91" s="45">
        <v>100.53831065112998</v>
      </c>
      <c r="E91" s="45">
        <v>100.89558949090136</v>
      </c>
      <c r="F91" s="45">
        <v>101.2892281671144</v>
      </c>
      <c r="G91" s="45">
        <v>101.69234613029549</v>
      </c>
      <c r="H91" s="45">
        <v>102.10266383762614</v>
      </c>
      <c r="I91" s="45">
        <v>102.84187894815125</v>
      </c>
      <c r="J91" s="45">
        <v>103.62809552322618</v>
      </c>
      <c r="K91" s="45">
        <v>104.45663034369413</v>
      </c>
      <c r="L91" s="45">
        <v>105.40833947041932</v>
      </c>
      <c r="M91" s="45">
        <v>106.25344047335045</v>
      </c>
      <c r="N91" s="45">
        <v>107.01274264435543</v>
      </c>
      <c r="O91" s="45">
        <v>107.83696664622602</v>
      </c>
      <c r="P91" s="45">
        <v>108.84099240912242</v>
      </c>
      <c r="Q91" s="53">
        <v>109.99758955274241</v>
      </c>
      <c r="R91" s="54">
        <v>111.16740127379047</v>
      </c>
      <c r="S91" s="54">
        <v>112.79395663858165</v>
      </c>
      <c r="T91" s="54">
        <v>114.20556917137263</v>
      </c>
      <c r="U91" s="54">
        <v>115.44626113223764</v>
      </c>
      <c r="V91" s="45">
        <v>116.54545216537385</v>
      </c>
      <c r="W91" s="45">
        <v>117.12894741771808</v>
      </c>
      <c r="X91" s="45">
        <v>117.9530924255306</v>
      </c>
      <c r="Y91" s="45">
        <v>118.73434365981277</v>
      </c>
      <c r="Z91" s="45">
        <v>119.07459363763802</v>
      </c>
      <c r="AA91" s="45">
        <v>119.48088264800722</v>
      </c>
    </row>
    <row r="92" spans="1:28" ht="13.8" customHeight="1" x14ac:dyDescent="0.3">
      <c r="A92" s="69" t="s">
        <v>77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51"/>
      <c r="R92" s="52"/>
      <c r="S92" s="52"/>
      <c r="T92" s="52"/>
      <c r="U92" s="52"/>
      <c r="V92" s="44"/>
      <c r="W92" s="44"/>
      <c r="X92" s="44"/>
      <c r="Y92" s="44"/>
      <c r="Z92" s="44"/>
      <c r="AA92" s="44"/>
    </row>
    <row r="93" spans="1:28" ht="13.8" customHeight="1" x14ac:dyDescent="0.3">
      <c r="A93" s="55" t="s">
        <v>56</v>
      </c>
    </row>
    <row r="94" spans="1:28" ht="13.8" customHeight="1" x14ac:dyDescent="0.3">
      <c r="A94" s="55" t="s">
        <v>72</v>
      </c>
    </row>
    <row r="100" spans="15:19" x14ac:dyDescent="0.3">
      <c r="O100" s="38"/>
      <c r="P100" s="38"/>
      <c r="Q100" s="38"/>
      <c r="R100" s="38"/>
      <c r="S100" s="38"/>
    </row>
    <row r="101" spans="15:19" x14ac:dyDescent="0.3">
      <c r="O101" s="38"/>
      <c r="P101" s="38"/>
      <c r="Q101" s="38"/>
      <c r="R101" s="38"/>
      <c r="S101" s="38"/>
    </row>
    <row r="102" spans="15:19" x14ac:dyDescent="0.3">
      <c r="O102" s="38"/>
      <c r="P102" s="38"/>
      <c r="Q102" s="38"/>
      <c r="R102" s="38"/>
      <c r="S102" s="38"/>
    </row>
    <row r="103" spans="15:19" x14ac:dyDescent="0.3">
      <c r="O103" s="38"/>
      <c r="P103" s="38"/>
      <c r="Q103" s="38"/>
      <c r="R103" s="38"/>
      <c r="S103" s="38"/>
    </row>
    <row r="104" spans="15:19" x14ac:dyDescent="0.3">
      <c r="O104" s="38"/>
      <c r="P104" s="38"/>
      <c r="Q104" s="38"/>
      <c r="R104" s="38"/>
      <c r="S104" s="38"/>
    </row>
    <row r="105" spans="15:19" x14ac:dyDescent="0.3">
      <c r="O105" s="38"/>
      <c r="P105" s="38"/>
      <c r="Q105" s="38"/>
      <c r="R105" s="38"/>
      <c r="S105" s="38"/>
    </row>
  </sheetData>
  <phoneticPr fontId="12" type="noConversion"/>
  <pageMargins left="0.31496062992125984" right="0.11811023622047245" top="0.74803149606299213" bottom="0.74803149606299213" header="0.31496062992125984" footer="0.31496062992125984"/>
  <pageSetup paperSize="9" orientation="portrait" r:id="rId1"/>
  <ignoredErrors>
    <ignoredError sqref="B3:Z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33A1-49A3-48A5-A9E2-067807BA50AD}">
  <dimension ref="A1:AK95"/>
  <sheetViews>
    <sheetView showGridLines="0" workbookViewId="0">
      <selection activeCell="A93" sqref="A93"/>
    </sheetView>
  </sheetViews>
  <sheetFormatPr defaultColWidth="9.109375" defaultRowHeight="14.4" x14ac:dyDescent="0.3"/>
  <cols>
    <col min="1" max="1" width="5.5546875" style="1" customWidth="1"/>
    <col min="2" max="17" width="8.77734375" style="1" customWidth="1"/>
    <col min="18" max="18" width="1.6640625" customWidth="1"/>
    <col min="19" max="34" width="6.6640625" style="1" customWidth="1"/>
    <col min="35" max="35" width="1.6640625" style="1" customWidth="1"/>
    <col min="36" max="37" width="8.21875" style="1" customWidth="1"/>
    <col min="38" max="38" width="1" style="1" customWidth="1"/>
    <col min="39" max="239" width="9.109375" style="1"/>
    <col min="240" max="240" width="5.5546875" style="1" customWidth="1"/>
    <col min="241" max="242" width="7" style="1" customWidth="1"/>
    <col min="243" max="243" width="1.5546875" style="1" customWidth="1"/>
    <col min="244" max="244" width="7.44140625" style="1" customWidth="1"/>
    <col min="245" max="245" width="7.109375" style="1" customWidth="1"/>
    <col min="246" max="246" width="2.33203125" style="1" customWidth="1"/>
    <col min="247" max="247" width="7.44140625" style="1" customWidth="1"/>
    <col min="248" max="248" width="11.33203125" style="1" customWidth="1"/>
    <col min="249" max="251" width="9.109375" style="1"/>
    <col min="252" max="252" width="6.6640625" style="1" customWidth="1"/>
    <col min="253" max="254" width="9.109375" style="1"/>
    <col min="255" max="255" width="2.6640625" style="1" customWidth="1"/>
    <col min="256" max="256" width="9.109375" style="1"/>
    <col min="257" max="257" width="8.109375" style="1" customWidth="1"/>
    <col min="258" max="258" width="2.33203125" style="1" customWidth="1"/>
    <col min="259" max="259" width="9.109375" style="1"/>
    <col min="260" max="260" width="6.88671875" style="1" customWidth="1"/>
    <col min="261" max="495" width="9.109375" style="1"/>
    <col min="496" max="496" width="5.5546875" style="1" customWidth="1"/>
    <col min="497" max="498" width="7" style="1" customWidth="1"/>
    <col min="499" max="499" width="1.5546875" style="1" customWidth="1"/>
    <col min="500" max="500" width="7.44140625" style="1" customWidth="1"/>
    <col min="501" max="501" width="7.109375" style="1" customWidth="1"/>
    <col min="502" max="502" width="2.33203125" style="1" customWidth="1"/>
    <col min="503" max="503" width="7.44140625" style="1" customWidth="1"/>
    <col min="504" max="504" width="11.33203125" style="1" customWidth="1"/>
    <col min="505" max="507" width="9.109375" style="1"/>
    <col min="508" max="508" width="6.6640625" style="1" customWidth="1"/>
    <col min="509" max="510" width="9.109375" style="1"/>
    <col min="511" max="511" width="2.6640625" style="1" customWidth="1"/>
    <col min="512" max="512" width="9.109375" style="1"/>
    <col min="513" max="513" width="8.109375" style="1" customWidth="1"/>
    <col min="514" max="514" width="2.33203125" style="1" customWidth="1"/>
    <col min="515" max="515" width="9.109375" style="1"/>
    <col min="516" max="516" width="6.88671875" style="1" customWidth="1"/>
    <col min="517" max="751" width="9.109375" style="1"/>
    <col min="752" max="752" width="5.5546875" style="1" customWidth="1"/>
    <col min="753" max="754" width="7" style="1" customWidth="1"/>
    <col min="755" max="755" width="1.5546875" style="1" customWidth="1"/>
    <col min="756" max="756" width="7.44140625" style="1" customWidth="1"/>
    <col min="757" max="757" width="7.109375" style="1" customWidth="1"/>
    <col min="758" max="758" width="2.33203125" style="1" customWidth="1"/>
    <col min="759" max="759" width="7.44140625" style="1" customWidth="1"/>
    <col min="760" max="760" width="11.33203125" style="1" customWidth="1"/>
    <col min="761" max="763" width="9.109375" style="1"/>
    <col min="764" max="764" width="6.6640625" style="1" customWidth="1"/>
    <col min="765" max="766" width="9.109375" style="1"/>
    <col min="767" max="767" width="2.6640625" style="1" customWidth="1"/>
    <col min="768" max="768" width="9.109375" style="1"/>
    <col min="769" max="769" width="8.109375" style="1" customWidth="1"/>
    <col min="770" max="770" width="2.33203125" style="1" customWidth="1"/>
    <col min="771" max="771" width="9.109375" style="1"/>
    <col min="772" max="772" width="6.88671875" style="1" customWidth="1"/>
    <col min="773" max="1007" width="9.109375" style="1"/>
    <col min="1008" max="1008" width="5.5546875" style="1" customWidth="1"/>
    <col min="1009" max="1010" width="7" style="1" customWidth="1"/>
    <col min="1011" max="1011" width="1.5546875" style="1" customWidth="1"/>
    <col min="1012" max="1012" width="7.44140625" style="1" customWidth="1"/>
    <col min="1013" max="1013" width="7.109375" style="1" customWidth="1"/>
    <col min="1014" max="1014" width="2.33203125" style="1" customWidth="1"/>
    <col min="1015" max="1015" width="7.44140625" style="1" customWidth="1"/>
    <col min="1016" max="1016" width="11.33203125" style="1" customWidth="1"/>
    <col min="1017" max="1019" width="9.109375" style="1"/>
    <col min="1020" max="1020" width="6.6640625" style="1" customWidth="1"/>
    <col min="1021" max="1022" width="9.109375" style="1"/>
    <col min="1023" max="1023" width="2.6640625" style="1" customWidth="1"/>
    <col min="1024" max="1024" width="9.109375" style="1"/>
    <col min="1025" max="1025" width="8.109375" style="1" customWidth="1"/>
    <col min="1026" max="1026" width="2.33203125" style="1" customWidth="1"/>
    <col min="1027" max="1027" width="9.109375" style="1"/>
    <col min="1028" max="1028" width="6.88671875" style="1" customWidth="1"/>
    <col min="1029" max="1263" width="9.109375" style="1"/>
    <col min="1264" max="1264" width="5.5546875" style="1" customWidth="1"/>
    <col min="1265" max="1266" width="7" style="1" customWidth="1"/>
    <col min="1267" max="1267" width="1.5546875" style="1" customWidth="1"/>
    <col min="1268" max="1268" width="7.44140625" style="1" customWidth="1"/>
    <col min="1269" max="1269" width="7.109375" style="1" customWidth="1"/>
    <col min="1270" max="1270" width="2.33203125" style="1" customWidth="1"/>
    <col min="1271" max="1271" width="7.44140625" style="1" customWidth="1"/>
    <col min="1272" max="1272" width="11.33203125" style="1" customWidth="1"/>
    <col min="1273" max="1275" width="9.109375" style="1"/>
    <col min="1276" max="1276" width="6.6640625" style="1" customWidth="1"/>
    <col min="1277" max="1278" width="9.109375" style="1"/>
    <col min="1279" max="1279" width="2.6640625" style="1" customWidth="1"/>
    <col min="1280" max="1280" width="9.109375" style="1"/>
    <col min="1281" max="1281" width="8.109375" style="1" customWidth="1"/>
    <col min="1282" max="1282" width="2.33203125" style="1" customWidth="1"/>
    <col min="1283" max="1283" width="9.109375" style="1"/>
    <col min="1284" max="1284" width="6.88671875" style="1" customWidth="1"/>
    <col min="1285" max="1519" width="9.109375" style="1"/>
    <col min="1520" max="1520" width="5.5546875" style="1" customWidth="1"/>
    <col min="1521" max="1522" width="7" style="1" customWidth="1"/>
    <col min="1523" max="1523" width="1.5546875" style="1" customWidth="1"/>
    <col min="1524" max="1524" width="7.44140625" style="1" customWidth="1"/>
    <col min="1525" max="1525" width="7.109375" style="1" customWidth="1"/>
    <col min="1526" max="1526" width="2.33203125" style="1" customWidth="1"/>
    <col min="1527" max="1527" width="7.44140625" style="1" customWidth="1"/>
    <col min="1528" max="1528" width="11.33203125" style="1" customWidth="1"/>
    <col min="1529" max="1531" width="9.109375" style="1"/>
    <col min="1532" max="1532" width="6.6640625" style="1" customWidth="1"/>
    <col min="1533" max="1534" width="9.109375" style="1"/>
    <col min="1535" max="1535" width="2.6640625" style="1" customWidth="1"/>
    <col min="1536" max="1536" width="9.109375" style="1"/>
    <col min="1537" max="1537" width="8.109375" style="1" customWidth="1"/>
    <col min="1538" max="1538" width="2.33203125" style="1" customWidth="1"/>
    <col min="1539" max="1539" width="9.109375" style="1"/>
    <col min="1540" max="1540" width="6.88671875" style="1" customWidth="1"/>
    <col min="1541" max="1775" width="9.109375" style="1"/>
    <col min="1776" max="1776" width="5.5546875" style="1" customWidth="1"/>
    <col min="1777" max="1778" width="7" style="1" customWidth="1"/>
    <col min="1779" max="1779" width="1.5546875" style="1" customWidth="1"/>
    <col min="1780" max="1780" width="7.44140625" style="1" customWidth="1"/>
    <col min="1781" max="1781" width="7.109375" style="1" customWidth="1"/>
    <col min="1782" max="1782" width="2.33203125" style="1" customWidth="1"/>
    <col min="1783" max="1783" width="7.44140625" style="1" customWidth="1"/>
    <col min="1784" max="1784" width="11.33203125" style="1" customWidth="1"/>
    <col min="1785" max="1787" width="9.109375" style="1"/>
    <col min="1788" max="1788" width="6.6640625" style="1" customWidth="1"/>
    <col min="1789" max="1790" width="9.109375" style="1"/>
    <col min="1791" max="1791" width="2.6640625" style="1" customWidth="1"/>
    <col min="1792" max="1792" width="9.109375" style="1"/>
    <col min="1793" max="1793" width="8.109375" style="1" customWidth="1"/>
    <col min="1794" max="1794" width="2.33203125" style="1" customWidth="1"/>
    <col min="1795" max="1795" width="9.109375" style="1"/>
    <col min="1796" max="1796" width="6.88671875" style="1" customWidth="1"/>
    <col min="1797" max="2031" width="9.109375" style="1"/>
    <col min="2032" max="2032" width="5.5546875" style="1" customWidth="1"/>
    <col min="2033" max="2034" width="7" style="1" customWidth="1"/>
    <col min="2035" max="2035" width="1.5546875" style="1" customWidth="1"/>
    <col min="2036" max="2036" width="7.44140625" style="1" customWidth="1"/>
    <col min="2037" max="2037" width="7.109375" style="1" customWidth="1"/>
    <col min="2038" max="2038" width="2.33203125" style="1" customWidth="1"/>
    <col min="2039" max="2039" width="7.44140625" style="1" customWidth="1"/>
    <col min="2040" max="2040" width="11.33203125" style="1" customWidth="1"/>
    <col min="2041" max="2043" width="9.109375" style="1"/>
    <col min="2044" max="2044" width="6.6640625" style="1" customWidth="1"/>
    <col min="2045" max="2046" width="9.109375" style="1"/>
    <col min="2047" max="2047" width="2.6640625" style="1" customWidth="1"/>
    <col min="2048" max="2048" width="9.109375" style="1"/>
    <col min="2049" max="2049" width="8.109375" style="1" customWidth="1"/>
    <col min="2050" max="2050" width="2.33203125" style="1" customWidth="1"/>
    <col min="2051" max="2051" width="9.109375" style="1"/>
    <col min="2052" max="2052" width="6.88671875" style="1" customWidth="1"/>
    <col min="2053" max="2287" width="9.109375" style="1"/>
    <col min="2288" max="2288" width="5.5546875" style="1" customWidth="1"/>
    <col min="2289" max="2290" width="7" style="1" customWidth="1"/>
    <col min="2291" max="2291" width="1.5546875" style="1" customWidth="1"/>
    <col min="2292" max="2292" width="7.44140625" style="1" customWidth="1"/>
    <col min="2293" max="2293" width="7.109375" style="1" customWidth="1"/>
    <col min="2294" max="2294" width="2.33203125" style="1" customWidth="1"/>
    <col min="2295" max="2295" width="7.44140625" style="1" customWidth="1"/>
    <col min="2296" max="2296" width="11.33203125" style="1" customWidth="1"/>
    <col min="2297" max="2299" width="9.109375" style="1"/>
    <col min="2300" max="2300" width="6.6640625" style="1" customWidth="1"/>
    <col min="2301" max="2302" width="9.109375" style="1"/>
    <col min="2303" max="2303" width="2.6640625" style="1" customWidth="1"/>
    <col min="2304" max="2304" width="9.109375" style="1"/>
    <col min="2305" max="2305" width="8.109375" style="1" customWidth="1"/>
    <col min="2306" max="2306" width="2.33203125" style="1" customWidth="1"/>
    <col min="2307" max="2307" width="9.109375" style="1"/>
    <col min="2308" max="2308" width="6.88671875" style="1" customWidth="1"/>
    <col min="2309" max="2543" width="9.109375" style="1"/>
    <col min="2544" max="2544" width="5.5546875" style="1" customWidth="1"/>
    <col min="2545" max="2546" width="7" style="1" customWidth="1"/>
    <col min="2547" max="2547" width="1.5546875" style="1" customWidth="1"/>
    <col min="2548" max="2548" width="7.44140625" style="1" customWidth="1"/>
    <col min="2549" max="2549" width="7.109375" style="1" customWidth="1"/>
    <col min="2550" max="2550" width="2.33203125" style="1" customWidth="1"/>
    <col min="2551" max="2551" width="7.44140625" style="1" customWidth="1"/>
    <col min="2552" max="2552" width="11.33203125" style="1" customWidth="1"/>
    <col min="2553" max="2555" width="9.109375" style="1"/>
    <col min="2556" max="2556" width="6.6640625" style="1" customWidth="1"/>
    <col min="2557" max="2558" width="9.109375" style="1"/>
    <col min="2559" max="2559" width="2.6640625" style="1" customWidth="1"/>
    <col min="2560" max="2560" width="9.109375" style="1"/>
    <col min="2561" max="2561" width="8.109375" style="1" customWidth="1"/>
    <col min="2562" max="2562" width="2.33203125" style="1" customWidth="1"/>
    <col min="2563" max="2563" width="9.109375" style="1"/>
    <col min="2564" max="2564" width="6.88671875" style="1" customWidth="1"/>
    <col min="2565" max="2799" width="9.109375" style="1"/>
    <col min="2800" max="2800" width="5.5546875" style="1" customWidth="1"/>
    <col min="2801" max="2802" width="7" style="1" customWidth="1"/>
    <col min="2803" max="2803" width="1.5546875" style="1" customWidth="1"/>
    <col min="2804" max="2804" width="7.44140625" style="1" customWidth="1"/>
    <col min="2805" max="2805" width="7.109375" style="1" customWidth="1"/>
    <col min="2806" max="2806" width="2.33203125" style="1" customWidth="1"/>
    <col min="2807" max="2807" width="7.44140625" style="1" customWidth="1"/>
    <col min="2808" max="2808" width="11.33203125" style="1" customWidth="1"/>
    <col min="2809" max="2811" width="9.109375" style="1"/>
    <col min="2812" max="2812" width="6.6640625" style="1" customWidth="1"/>
    <col min="2813" max="2814" width="9.109375" style="1"/>
    <col min="2815" max="2815" width="2.6640625" style="1" customWidth="1"/>
    <col min="2816" max="2816" width="9.109375" style="1"/>
    <col min="2817" max="2817" width="8.109375" style="1" customWidth="1"/>
    <col min="2818" max="2818" width="2.33203125" style="1" customWidth="1"/>
    <col min="2819" max="2819" width="9.109375" style="1"/>
    <col min="2820" max="2820" width="6.88671875" style="1" customWidth="1"/>
    <col min="2821" max="3055" width="9.109375" style="1"/>
    <col min="3056" max="3056" width="5.5546875" style="1" customWidth="1"/>
    <col min="3057" max="3058" width="7" style="1" customWidth="1"/>
    <col min="3059" max="3059" width="1.5546875" style="1" customWidth="1"/>
    <col min="3060" max="3060" width="7.44140625" style="1" customWidth="1"/>
    <col min="3061" max="3061" width="7.109375" style="1" customWidth="1"/>
    <col min="3062" max="3062" width="2.33203125" style="1" customWidth="1"/>
    <col min="3063" max="3063" width="7.44140625" style="1" customWidth="1"/>
    <col min="3064" max="3064" width="11.33203125" style="1" customWidth="1"/>
    <col min="3065" max="3067" width="9.109375" style="1"/>
    <col min="3068" max="3068" width="6.6640625" style="1" customWidth="1"/>
    <col min="3069" max="3070" width="9.109375" style="1"/>
    <col min="3071" max="3071" width="2.6640625" style="1" customWidth="1"/>
    <col min="3072" max="3072" width="9.109375" style="1"/>
    <col min="3073" max="3073" width="8.109375" style="1" customWidth="1"/>
    <col min="3074" max="3074" width="2.33203125" style="1" customWidth="1"/>
    <col min="3075" max="3075" width="9.109375" style="1"/>
    <col min="3076" max="3076" width="6.88671875" style="1" customWidth="1"/>
    <col min="3077" max="3311" width="9.109375" style="1"/>
    <col min="3312" max="3312" width="5.5546875" style="1" customWidth="1"/>
    <col min="3313" max="3314" width="7" style="1" customWidth="1"/>
    <col min="3315" max="3315" width="1.5546875" style="1" customWidth="1"/>
    <col min="3316" max="3316" width="7.44140625" style="1" customWidth="1"/>
    <col min="3317" max="3317" width="7.109375" style="1" customWidth="1"/>
    <col min="3318" max="3318" width="2.33203125" style="1" customWidth="1"/>
    <col min="3319" max="3319" width="7.44140625" style="1" customWidth="1"/>
    <col min="3320" max="3320" width="11.33203125" style="1" customWidth="1"/>
    <col min="3321" max="3323" width="9.109375" style="1"/>
    <col min="3324" max="3324" width="6.6640625" style="1" customWidth="1"/>
    <col min="3325" max="3326" width="9.109375" style="1"/>
    <col min="3327" max="3327" width="2.6640625" style="1" customWidth="1"/>
    <col min="3328" max="3328" width="9.109375" style="1"/>
    <col min="3329" max="3329" width="8.109375" style="1" customWidth="1"/>
    <col min="3330" max="3330" width="2.33203125" style="1" customWidth="1"/>
    <col min="3331" max="3331" width="9.109375" style="1"/>
    <col min="3332" max="3332" width="6.88671875" style="1" customWidth="1"/>
    <col min="3333" max="3567" width="9.109375" style="1"/>
    <col min="3568" max="3568" width="5.5546875" style="1" customWidth="1"/>
    <col min="3569" max="3570" width="7" style="1" customWidth="1"/>
    <col min="3571" max="3571" width="1.5546875" style="1" customWidth="1"/>
    <col min="3572" max="3572" width="7.44140625" style="1" customWidth="1"/>
    <col min="3573" max="3573" width="7.109375" style="1" customWidth="1"/>
    <col min="3574" max="3574" width="2.33203125" style="1" customWidth="1"/>
    <col min="3575" max="3575" width="7.44140625" style="1" customWidth="1"/>
    <col min="3576" max="3576" width="11.33203125" style="1" customWidth="1"/>
    <col min="3577" max="3579" width="9.109375" style="1"/>
    <col min="3580" max="3580" width="6.6640625" style="1" customWidth="1"/>
    <col min="3581" max="3582" width="9.109375" style="1"/>
    <col min="3583" max="3583" width="2.6640625" style="1" customWidth="1"/>
    <col min="3584" max="3584" width="9.109375" style="1"/>
    <col min="3585" max="3585" width="8.109375" style="1" customWidth="1"/>
    <col min="3586" max="3586" width="2.33203125" style="1" customWidth="1"/>
    <col min="3587" max="3587" width="9.109375" style="1"/>
    <col min="3588" max="3588" width="6.88671875" style="1" customWidth="1"/>
    <col min="3589" max="3823" width="9.109375" style="1"/>
    <col min="3824" max="3824" width="5.5546875" style="1" customWidth="1"/>
    <col min="3825" max="3826" width="7" style="1" customWidth="1"/>
    <col min="3827" max="3827" width="1.5546875" style="1" customWidth="1"/>
    <col min="3828" max="3828" width="7.44140625" style="1" customWidth="1"/>
    <col min="3829" max="3829" width="7.109375" style="1" customWidth="1"/>
    <col min="3830" max="3830" width="2.33203125" style="1" customWidth="1"/>
    <col min="3831" max="3831" width="7.44140625" style="1" customWidth="1"/>
    <col min="3832" max="3832" width="11.33203125" style="1" customWidth="1"/>
    <col min="3833" max="3835" width="9.109375" style="1"/>
    <col min="3836" max="3836" width="6.6640625" style="1" customWidth="1"/>
    <col min="3837" max="3838" width="9.109375" style="1"/>
    <col min="3839" max="3839" width="2.6640625" style="1" customWidth="1"/>
    <col min="3840" max="3840" width="9.109375" style="1"/>
    <col min="3841" max="3841" width="8.109375" style="1" customWidth="1"/>
    <col min="3842" max="3842" width="2.33203125" style="1" customWidth="1"/>
    <col min="3843" max="3843" width="9.109375" style="1"/>
    <col min="3844" max="3844" width="6.88671875" style="1" customWidth="1"/>
    <col min="3845" max="4079" width="9.109375" style="1"/>
    <col min="4080" max="4080" width="5.5546875" style="1" customWidth="1"/>
    <col min="4081" max="4082" width="7" style="1" customWidth="1"/>
    <col min="4083" max="4083" width="1.5546875" style="1" customWidth="1"/>
    <col min="4084" max="4084" width="7.44140625" style="1" customWidth="1"/>
    <col min="4085" max="4085" width="7.109375" style="1" customWidth="1"/>
    <col min="4086" max="4086" width="2.33203125" style="1" customWidth="1"/>
    <col min="4087" max="4087" width="7.44140625" style="1" customWidth="1"/>
    <col min="4088" max="4088" width="11.33203125" style="1" customWidth="1"/>
    <col min="4089" max="4091" width="9.109375" style="1"/>
    <col min="4092" max="4092" width="6.6640625" style="1" customWidth="1"/>
    <col min="4093" max="4094" width="9.109375" style="1"/>
    <col min="4095" max="4095" width="2.6640625" style="1" customWidth="1"/>
    <col min="4096" max="4096" width="9.109375" style="1"/>
    <col min="4097" max="4097" width="8.109375" style="1" customWidth="1"/>
    <col min="4098" max="4098" width="2.33203125" style="1" customWidth="1"/>
    <col min="4099" max="4099" width="9.109375" style="1"/>
    <col min="4100" max="4100" width="6.88671875" style="1" customWidth="1"/>
    <col min="4101" max="4335" width="9.109375" style="1"/>
    <col min="4336" max="4336" width="5.5546875" style="1" customWidth="1"/>
    <col min="4337" max="4338" width="7" style="1" customWidth="1"/>
    <col min="4339" max="4339" width="1.5546875" style="1" customWidth="1"/>
    <col min="4340" max="4340" width="7.44140625" style="1" customWidth="1"/>
    <col min="4341" max="4341" width="7.109375" style="1" customWidth="1"/>
    <col min="4342" max="4342" width="2.33203125" style="1" customWidth="1"/>
    <col min="4343" max="4343" width="7.44140625" style="1" customWidth="1"/>
    <col min="4344" max="4344" width="11.33203125" style="1" customWidth="1"/>
    <col min="4345" max="4347" width="9.109375" style="1"/>
    <col min="4348" max="4348" width="6.6640625" style="1" customWidth="1"/>
    <col min="4349" max="4350" width="9.109375" style="1"/>
    <col min="4351" max="4351" width="2.6640625" style="1" customWidth="1"/>
    <col min="4352" max="4352" width="9.109375" style="1"/>
    <col min="4353" max="4353" width="8.109375" style="1" customWidth="1"/>
    <col min="4354" max="4354" width="2.33203125" style="1" customWidth="1"/>
    <col min="4355" max="4355" width="9.109375" style="1"/>
    <col min="4356" max="4356" width="6.88671875" style="1" customWidth="1"/>
    <col min="4357" max="4591" width="9.109375" style="1"/>
    <col min="4592" max="4592" width="5.5546875" style="1" customWidth="1"/>
    <col min="4593" max="4594" width="7" style="1" customWidth="1"/>
    <col min="4595" max="4595" width="1.5546875" style="1" customWidth="1"/>
    <col min="4596" max="4596" width="7.44140625" style="1" customWidth="1"/>
    <col min="4597" max="4597" width="7.109375" style="1" customWidth="1"/>
    <col min="4598" max="4598" width="2.33203125" style="1" customWidth="1"/>
    <col min="4599" max="4599" width="7.44140625" style="1" customWidth="1"/>
    <col min="4600" max="4600" width="11.33203125" style="1" customWidth="1"/>
    <col min="4601" max="4603" width="9.109375" style="1"/>
    <col min="4604" max="4604" width="6.6640625" style="1" customWidth="1"/>
    <col min="4605" max="4606" width="9.109375" style="1"/>
    <col min="4607" max="4607" width="2.6640625" style="1" customWidth="1"/>
    <col min="4608" max="4608" width="9.109375" style="1"/>
    <col min="4609" max="4609" width="8.109375" style="1" customWidth="1"/>
    <col min="4610" max="4610" width="2.33203125" style="1" customWidth="1"/>
    <col min="4611" max="4611" width="9.109375" style="1"/>
    <col min="4612" max="4612" width="6.88671875" style="1" customWidth="1"/>
    <col min="4613" max="4847" width="9.109375" style="1"/>
    <col min="4848" max="4848" width="5.5546875" style="1" customWidth="1"/>
    <col min="4849" max="4850" width="7" style="1" customWidth="1"/>
    <col min="4851" max="4851" width="1.5546875" style="1" customWidth="1"/>
    <col min="4852" max="4852" width="7.44140625" style="1" customWidth="1"/>
    <col min="4853" max="4853" width="7.109375" style="1" customWidth="1"/>
    <col min="4854" max="4854" width="2.33203125" style="1" customWidth="1"/>
    <col min="4855" max="4855" width="7.44140625" style="1" customWidth="1"/>
    <col min="4856" max="4856" width="11.33203125" style="1" customWidth="1"/>
    <col min="4857" max="4859" width="9.109375" style="1"/>
    <col min="4860" max="4860" width="6.6640625" style="1" customWidth="1"/>
    <col min="4861" max="4862" width="9.109375" style="1"/>
    <col min="4863" max="4863" width="2.6640625" style="1" customWidth="1"/>
    <col min="4864" max="4864" width="9.109375" style="1"/>
    <col min="4865" max="4865" width="8.109375" style="1" customWidth="1"/>
    <col min="4866" max="4866" width="2.33203125" style="1" customWidth="1"/>
    <col min="4867" max="4867" width="9.109375" style="1"/>
    <col min="4868" max="4868" width="6.88671875" style="1" customWidth="1"/>
    <col min="4869" max="5103" width="9.109375" style="1"/>
    <col min="5104" max="5104" width="5.5546875" style="1" customWidth="1"/>
    <col min="5105" max="5106" width="7" style="1" customWidth="1"/>
    <col min="5107" max="5107" width="1.5546875" style="1" customWidth="1"/>
    <col min="5108" max="5108" width="7.44140625" style="1" customWidth="1"/>
    <col min="5109" max="5109" width="7.109375" style="1" customWidth="1"/>
    <col min="5110" max="5110" width="2.33203125" style="1" customWidth="1"/>
    <col min="5111" max="5111" width="7.44140625" style="1" customWidth="1"/>
    <col min="5112" max="5112" width="11.33203125" style="1" customWidth="1"/>
    <col min="5113" max="5115" width="9.109375" style="1"/>
    <col min="5116" max="5116" width="6.6640625" style="1" customWidth="1"/>
    <col min="5117" max="5118" width="9.109375" style="1"/>
    <col min="5119" max="5119" width="2.6640625" style="1" customWidth="1"/>
    <col min="5120" max="5120" width="9.109375" style="1"/>
    <col min="5121" max="5121" width="8.109375" style="1" customWidth="1"/>
    <col min="5122" max="5122" width="2.33203125" style="1" customWidth="1"/>
    <col min="5123" max="5123" width="9.109375" style="1"/>
    <col min="5124" max="5124" width="6.88671875" style="1" customWidth="1"/>
    <col min="5125" max="5359" width="9.109375" style="1"/>
    <col min="5360" max="5360" width="5.5546875" style="1" customWidth="1"/>
    <col min="5361" max="5362" width="7" style="1" customWidth="1"/>
    <col min="5363" max="5363" width="1.5546875" style="1" customWidth="1"/>
    <col min="5364" max="5364" width="7.44140625" style="1" customWidth="1"/>
    <col min="5365" max="5365" width="7.109375" style="1" customWidth="1"/>
    <col min="5366" max="5366" width="2.33203125" style="1" customWidth="1"/>
    <col min="5367" max="5367" width="7.44140625" style="1" customWidth="1"/>
    <col min="5368" max="5368" width="11.33203125" style="1" customWidth="1"/>
    <col min="5369" max="5371" width="9.109375" style="1"/>
    <col min="5372" max="5372" width="6.6640625" style="1" customWidth="1"/>
    <col min="5373" max="5374" width="9.109375" style="1"/>
    <col min="5375" max="5375" width="2.6640625" style="1" customWidth="1"/>
    <col min="5376" max="5376" width="9.109375" style="1"/>
    <col min="5377" max="5377" width="8.109375" style="1" customWidth="1"/>
    <col min="5378" max="5378" width="2.33203125" style="1" customWidth="1"/>
    <col min="5379" max="5379" width="9.109375" style="1"/>
    <col min="5380" max="5380" width="6.88671875" style="1" customWidth="1"/>
    <col min="5381" max="5615" width="9.109375" style="1"/>
    <col min="5616" max="5616" width="5.5546875" style="1" customWidth="1"/>
    <col min="5617" max="5618" width="7" style="1" customWidth="1"/>
    <col min="5619" max="5619" width="1.5546875" style="1" customWidth="1"/>
    <col min="5620" max="5620" width="7.44140625" style="1" customWidth="1"/>
    <col min="5621" max="5621" width="7.109375" style="1" customWidth="1"/>
    <col min="5622" max="5622" width="2.33203125" style="1" customWidth="1"/>
    <col min="5623" max="5623" width="7.44140625" style="1" customWidth="1"/>
    <col min="5624" max="5624" width="11.33203125" style="1" customWidth="1"/>
    <col min="5625" max="5627" width="9.109375" style="1"/>
    <col min="5628" max="5628" width="6.6640625" style="1" customWidth="1"/>
    <col min="5629" max="5630" width="9.109375" style="1"/>
    <col min="5631" max="5631" width="2.6640625" style="1" customWidth="1"/>
    <col min="5632" max="5632" width="9.109375" style="1"/>
    <col min="5633" max="5633" width="8.109375" style="1" customWidth="1"/>
    <col min="5634" max="5634" width="2.33203125" style="1" customWidth="1"/>
    <col min="5635" max="5635" width="9.109375" style="1"/>
    <col min="5636" max="5636" width="6.88671875" style="1" customWidth="1"/>
    <col min="5637" max="5871" width="9.109375" style="1"/>
    <col min="5872" max="5872" width="5.5546875" style="1" customWidth="1"/>
    <col min="5873" max="5874" width="7" style="1" customWidth="1"/>
    <col min="5875" max="5875" width="1.5546875" style="1" customWidth="1"/>
    <col min="5876" max="5876" width="7.44140625" style="1" customWidth="1"/>
    <col min="5877" max="5877" width="7.109375" style="1" customWidth="1"/>
    <col min="5878" max="5878" width="2.33203125" style="1" customWidth="1"/>
    <col min="5879" max="5879" width="7.44140625" style="1" customWidth="1"/>
    <col min="5880" max="5880" width="11.33203125" style="1" customWidth="1"/>
    <col min="5881" max="5883" width="9.109375" style="1"/>
    <col min="5884" max="5884" width="6.6640625" style="1" customWidth="1"/>
    <col min="5885" max="5886" width="9.109375" style="1"/>
    <col min="5887" max="5887" width="2.6640625" style="1" customWidth="1"/>
    <col min="5888" max="5888" width="9.109375" style="1"/>
    <col min="5889" max="5889" width="8.109375" style="1" customWidth="1"/>
    <col min="5890" max="5890" width="2.33203125" style="1" customWidth="1"/>
    <col min="5891" max="5891" width="9.109375" style="1"/>
    <col min="5892" max="5892" width="6.88671875" style="1" customWidth="1"/>
    <col min="5893" max="6127" width="9.109375" style="1"/>
    <col min="6128" max="6128" width="5.5546875" style="1" customWidth="1"/>
    <col min="6129" max="6130" width="7" style="1" customWidth="1"/>
    <col min="6131" max="6131" width="1.5546875" style="1" customWidth="1"/>
    <col min="6132" max="6132" width="7.44140625" style="1" customWidth="1"/>
    <col min="6133" max="6133" width="7.109375" style="1" customWidth="1"/>
    <col min="6134" max="6134" width="2.33203125" style="1" customWidth="1"/>
    <col min="6135" max="6135" width="7.44140625" style="1" customWidth="1"/>
    <col min="6136" max="6136" width="11.33203125" style="1" customWidth="1"/>
    <col min="6137" max="6139" width="9.109375" style="1"/>
    <col min="6140" max="6140" width="6.6640625" style="1" customWidth="1"/>
    <col min="6141" max="6142" width="9.109375" style="1"/>
    <col min="6143" max="6143" width="2.6640625" style="1" customWidth="1"/>
    <col min="6144" max="6144" width="9.109375" style="1"/>
    <col min="6145" max="6145" width="8.109375" style="1" customWidth="1"/>
    <col min="6146" max="6146" width="2.33203125" style="1" customWidth="1"/>
    <col min="6147" max="6147" width="9.109375" style="1"/>
    <col min="6148" max="6148" width="6.88671875" style="1" customWidth="1"/>
    <col min="6149" max="6383" width="9.109375" style="1"/>
    <col min="6384" max="6384" width="5.5546875" style="1" customWidth="1"/>
    <col min="6385" max="6386" width="7" style="1" customWidth="1"/>
    <col min="6387" max="6387" width="1.5546875" style="1" customWidth="1"/>
    <col min="6388" max="6388" width="7.44140625" style="1" customWidth="1"/>
    <col min="6389" max="6389" width="7.109375" style="1" customWidth="1"/>
    <col min="6390" max="6390" width="2.33203125" style="1" customWidth="1"/>
    <col min="6391" max="6391" width="7.44140625" style="1" customWidth="1"/>
    <col min="6392" max="6392" width="11.33203125" style="1" customWidth="1"/>
    <col min="6393" max="6395" width="9.109375" style="1"/>
    <col min="6396" max="6396" width="6.6640625" style="1" customWidth="1"/>
    <col min="6397" max="6398" width="9.109375" style="1"/>
    <col min="6399" max="6399" width="2.6640625" style="1" customWidth="1"/>
    <col min="6400" max="6400" width="9.109375" style="1"/>
    <col min="6401" max="6401" width="8.109375" style="1" customWidth="1"/>
    <col min="6402" max="6402" width="2.33203125" style="1" customWidth="1"/>
    <col min="6403" max="6403" width="9.109375" style="1"/>
    <col min="6404" max="6404" width="6.88671875" style="1" customWidth="1"/>
    <col min="6405" max="6639" width="9.109375" style="1"/>
    <col min="6640" max="6640" width="5.5546875" style="1" customWidth="1"/>
    <col min="6641" max="6642" width="7" style="1" customWidth="1"/>
    <col min="6643" max="6643" width="1.5546875" style="1" customWidth="1"/>
    <col min="6644" max="6644" width="7.44140625" style="1" customWidth="1"/>
    <col min="6645" max="6645" width="7.109375" style="1" customWidth="1"/>
    <col min="6646" max="6646" width="2.33203125" style="1" customWidth="1"/>
    <col min="6647" max="6647" width="7.44140625" style="1" customWidth="1"/>
    <col min="6648" max="6648" width="11.33203125" style="1" customWidth="1"/>
    <col min="6649" max="6651" width="9.109375" style="1"/>
    <col min="6652" max="6652" width="6.6640625" style="1" customWidth="1"/>
    <col min="6653" max="6654" width="9.109375" style="1"/>
    <col min="6655" max="6655" width="2.6640625" style="1" customWidth="1"/>
    <col min="6656" max="6656" width="9.109375" style="1"/>
    <col min="6657" max="6657" width="8.109375" style="1" customWidth="1"/>
    <col min="6658" max="6658" width="2.33203125" style="1" customWidth="1"/>
    <col min="6659" max="6659" width="9.109375" style="1"/>
    <col min="6660" max="6660" width="6.88671875" style="1" customWidth="1"/>
    <col min="6661" max="6895" width="9.109375" style="1"/>
    <col min="6896" max="6896" width="5.5546875" style="1" customWidth="1"/>
    <col min="6897" max="6898" width="7" style="1" customWidth="1"/>
    <col min="6899" max="6899" width="1.5546875" style="1" customWidth="1"/>
    <col min="6900" max="6900" width="7.44140625" style="1" customWidth="1"/>
    <col min="6901" max="6901" width="7.109375" style="1" customWidth="1"/>
    <col min="6902" max="6902" width="2.33203125" style="1" customWidth="1"/>
    <col min="6903" max="6903" width="7.44140625" style="1" customWidth="1"/>
    <col min="6904" max="6904" width="11.33203125" style="1" customWidth="1"/>
    <col min="6905" max="6907" width="9.109375" style="1"/>
    <col min="6908" max="6908" width="6.6640625" style="1" customWidth="1"/>
    <col min="6909" max="6910" width="9.109375" style="1"/>
    <col min="6911" max="6911" width="2.6640625" style="1" customWidth="1"/>
    <col min="6912" max="6912" width="9.109375" style="1"/>
    <col min="6913" max="6913" width="8.109375" style="1" customWidth="1"/>
    <col min="6914" max="6914" width="2.33203125" style="1" customWidth="1"/>
    <col min="6915" max="6915" width="9.109375" style="1"/>
    <col min="6916" max="6916" width="6.88671875" style="1" customWidth="1"/>
    <col min="6917" max="7151" width="9.109375" style="1"/>
    <col min="7152" max="7152" width="5.5546875" style="1" customWidth="1"/>
    <col min="7153" max="7154" width="7" style="1" customWidth="1"/>
    <col min="7155" max="7155" width="1.5546875" style="1" customWidth="1"/>
    <col min="7156" max="7156" width="7.44140625" style="1" customWidth="1"/>
    <col min="7157" max="7157" width="7.109375" style="1" customWidth="1"/>
    <col min="7158" max="7158" width="2.33203125" style="1" customWidth="1"/>
    <col min="7159" max="7159" width="7.44140625" style="1" customWidth="1"/>
    <col min="7160" max="7160" width="11.33203125" style="1" customWidth="1"/>
    <col min="7161" max="7163" width="9.109375" style="1"/>
    <col min="7164" max="7164" width="6.6640625" style="1" customWidth="1"/>
    <col min="7165" max="7166" width="9.109375" style="1"/>
    <col min="7167" max="7167" width="2.6640625" style="1" customWidth="1"/>
    <col min="7168" max="7168" width="9.109375" style="1"/>
    <col min="7169" max="7169" width="8.109375" style="1" customWidth="1"/>
    <col min="7170" max="7170" width="2.33203125" style="1" customWidth="1"/>
    <col min="7171" max="7171" width="9.109375" style="1"/>
    <col min="7172" max="7172" width="6.88671875" style="1" customWidth="1"/>
    <col min="7173" max="7407" width="9.109375" style="1"/>
    <col min="7408" max="7408" width="5.5546875" style="1" customWidth="1"/>
    <col min="7409" max="7410" width="7" style="1" customWidth="1"/>
    <col min="7411" max="7411" width="1.5546875" style="1" customWidth="1"/>
    <col min="7412" max="7412" width="7.44140625" style="1" customWidth="1"/>
    <col min="7413" max="7413" width="7.109375" style="1" customWidth="1"/>
    <col min="7414" max="7414" width="2.33203125" style="1" customWidth="1"/>
    <col min="7415" max="7415" width="7.44140625" style="1" customWidth="1"/>
    <col min="7416" max="7416" width="11.33203125" style="1" customWidth="1"/>
    <col min="7417" max="7419" width="9.109375" style="1"/>
    <col min="7420" max="7420" width="6.6640625" style="1" customWidth="1"/>
    <col min="7421" max="7422" width="9.109375" style="1"/>
    <col min="7423" max="7423" width="2.6640625" style="1" customWidth="1"/>
    <col min="7424" max="7424" width="9.109375" style="1"/>
    <col min="7425" max="7425" width="8.109375" style="1" customWidth="1"/>
    <col min="7426" max="7426" width="2.33203125" style="1" customWidth="1"/>
    <col min="7427" max="7427" width="9.109375" style="1"/>
    <col min="7428" max="7428" width="6.88671875" style="1" customWidth="1"/>
    <col min="7429" max="7663" width="9.109375" style="1"/>
    <col min="7664" max="7664" width="5.5546875" style="1" customWidth="1"/>
    <col min="7665" max="7666" width="7" style="1" customWidth="1"/>
    <col min="7667" max="7667" width="1.5546875" style="1" customWidth="1"/>
    <col min="7668" max="7668" width="7.44140625" style="1" customWidth="1"/>
    <col min="7669" max="7669" width="7.109375" style="1" customWidth="1"/>
    <col min="7670" max="7670" width="2.33203125" style="1" customWidth="1"/>
    <col min="7671" max="7671" width="7.44140625" style="1" customWidth="1"/>
    <col min="7672" max="7672" width="11.33203125" style="1" customWidth="1"/>
    <col min="7673" max="7675" width="9.109375" style="1"/>
    <col min="7676" max="7676" width="6.6640625" style="1" customWidth="1"/>
    <col min="7677" max="7678" width="9.109375" style="1"/>
    <col min="7679" max="7679" width="2.6640625" style="1" customWidth="1"/>
    <col min="7680" max="7680" width="9.109375" style="1"/>
    <col min="7681" max="7681" width="8.109375" style="1" customWidth="1"/>
    <col min="7682" max="7682" width="2.33203125" style="1" customWidth="1"/>
    <col min="7683" max="7683" width="9.109375" style="1"/>
    <col min="7684" max="7684" width="6.88671875" style="1" customWidth="1"/>
    <col min="7685" max="7919" width="9.109375" style="1"/>
    <col min="7920" max="7920" width="5.5546875" style="1" customWidth="1"/>
    <col min="7921" max="7922" width="7" style="1" customWidth="1"/>
    <col min="7923" max="7923" width="1.5546875" style="1" customWidth="1"/>
    <col min="7924" max="7924" width="7.44140625" style="1" customWidth="1"/>
    <col min="7925" max="7925" width="7.109375" style="1" customWidth="1"/>
    <col min="7926" max="7926" width="2.33203125" style="1" customWidth="1"/>
    <col min="7927" max="7927" width="7.44140625" style="1" customWidth="1"/>
    <col min="7928" max="7928" width="11.33203125" style="1" customWidth="1"/>
    <col min="7929" max="7931" width="9.109375" style="1"/>
    <col min="7932" max="7932" width="6.6640625" style="1" customWidth="1"/>
    <col min="7933" max="7934" width="9.109375" style="1"/>
    <col min="7935" max="7935" width="2.6640625" style="1" customWidth="1"/>
    <col min="7936" max="7936" width="9.109375" style="1"/>
    <col min="7937" max="7937" width="8.109375" style="1" customWidth="1"/>
    <col min="7938" max="7938" width="2.33203125" style="1" customWidth="1"/>
    <col min="7939" max="7939" width="9.109375" style="1"/>
    <col min="7940" max="7940" width="6.88671875" style="1" customWidth="1"/>
    <col min="7941" max="8175" width="9.109375" style="1"/>
    <col min="8176" max="8176" width="5.5546875" style="1" customWidth="1"/>
    <col min="8177" max="8178" width="7" style="1" customWidth="1"/>
    <col min="8179" max="8179" width="1.5546875" style="1" customWidth="1"/>
    <col min="8180" max="8180" width="7.44140625" style="1" customWidth="1"/>
    <col min="8181" max="8181" width="7.109375" style="1" customWidth="1"/>
    <col min="8182" max="8182" width="2.33203125" style="1" customWidth="1"/>
    <col min="8183" max="8183" width="7.44140625" style="1" customWidth="1"/>
    <col min="8184" max="8184" width="11.33203125" style="1" customWidth="1"/>
    <col min="8185" max="8187" width="9.109375" style="1"/>
    <col min="8188" max="8188" width="6.6640625" style="1" customWidth="1"/>
    <col min="8189" max="8190" width="9.109375" style="1"/>
    <col min="8191" max="8191" width="2.6640625" style="1" customWidth="1"/>
    <col min="8192" max="8192" width="9.109375" style="1"/>
    <col min="8193" max="8193" width="8.109375" style="1" customWidth="1"/>
    <col min="8194" max="8194" width="2.33203125" style="1" customWidth="1"/>
    <col min="8195" max="8195" width="9.109375" style="1"/>
    <col min="8196" max="8196" width="6.88671875" style="1" customWidth="1"/>
    <col min="8197" max="8431" width="9.109375" style="1"/>
    <col min="8432" max="8432" width="5.5546875" style="1" customWidth="1"/>
    <col min="8433" max="8434" width="7" style="1" customWidth="1"/>
    <col min="8435" max="8435" width="1.5546875" style="1" customWidth="1"/>
    <col min="8436" max="8436" width="7.44140625" style="1" customWidth="1"/>
    <col min="8437" max="8437" width="7.109375" style="1" customWidth="1"/>
    <col min="8438" max="8438" width="2.33203125" style="1" customWidth="1"/>
    <col min="8439" max="8439" width="7.44140625" style="1" customWidth="1"/>
    <col min="8440" max="8440" width="11.33203125" style="1" customWidth="1"/>
    <col min="8441" max="8443" width="9.109375" style="1"/>
    <col min="8444" max="8444" width="6.6640625" style="1" customWidth="1"/>
    <col min="8445" max="8446" width="9.109375" style="1"/>
    <col min="8447" max="8447" width="2.6640625" style="1" customWidth="1"/>
    <col min="8448" max="8448" width="9.109375" style="1"/>
    <col min="8449" max="8449" width="8.109375" style="1" customWidth="1"/>
    <col min="8450" max="8450" width="2.33203125" style="1" customWidth="1"/>
    <col min="8451" max="8451" width="9.109375" style="1"/>
    <col min="8452" max="8452" width="6.88671875" style="1" customWidth="1"/>
    <col min="8453" max="8687" width="9.109375" style="1"/>
    <col min="8688" max="8688" width="5.5546875" style="1" customWidth="1"/>
    <col min="8689" max="8690" width="7" style="1" customWidth="1"/>
    <col min="8691" max="8691" width="1.5546875" style="1" customWidth="1"/>
    <col min="8692" max="8692" width="7.44140625" style="1" customWidth="1"/>
    <col min="8693" max="8693" width="7.109375" style="1" customWidth="1"/>
    <col min="8694" max="8694" width="2.33203125" style="1" customWidth="1"/>
    <col min="8695" max="8695" width="7.44140625" style="1" customWidth="1"/>
    <col min="8696" max="8696" width="11.33203125" style="1" customWidth="1"/>
    <col min="8697" max="8699" width="9.109375" style="1"/>
    <col min="8700" max="8700" width="6.6640625" style="1" customWidth="1"/>
    <col min="8701" max="8702" width="9.109375" style="1"/>
    <col min="8703" max="8703" width="2.6640625" style="1" customWidth="1"/>
    <col min="8704" max="8704" width="9.109375" style="1"/>
    <col min="8705" max="8705" width="8.109375" style="1" customWidth="1"/>
    <col min="8706" max="8706" width="2.33203125" style="1" customWidth="1"/>
    <col min="8707" max="8707" width="9.109375" style="1"/>
    <col min="8708" max="8708" width="6.88671875" style="1" customWidth="1"/>
    <col min="8709" max="8943" width="9.109375" style="1"/>
    <col min="8944" max="8944" width="5.5546875" style="1" customWidth="1"/>
    <col min="8945" max="8946" width="7" style="1" customWidth="1"/>
    <col min="8947" max="8947" width="1.5546875" style="1" customWidth="1"/>
    <col min="8948" max="8948" width="7.44140625" style="1" customWidth="1"/>
    <col min="8949" max="8949" width="7.109375" style="1" customWidth="1"/>
    <col min="8950" max="8950" width="2.33203125" style="1" customWidth="1"/>
    <col min="8951" max="8951" width="7.44140625" style="1" customWidth="1"/>
    <col min="8952" max="8952" width="11.33203125" style="1" customWidth="1"/>
    <col min="8953" max="8955" width="9.109375" style="1"/>
    <col min="8956" max="8956" width="6.6640625" style="1" customWidth="1"/>
    <col min="8957" max="8958" width="9.109375" style="1"/>
    <col min="8959" max="8959" width="2.6640625" style="1" customWidth="1"/>
    <col min="8960" max="8960" width="9.109375" style="1"/>
    <col min="8961" max="8961" width="8.109375" style="1" customWidth="1"/>
    <col min="8962" max="8962" width="2.33203125" style="1" customWidth="1"/>
    <col min="8963" max="8963" width="9.109375" style="1"/>
    <col min="8964" max="8964" width="6.88671875" style="1" customWidth="1"/>
    <col min="8965" max="9199" width="9.109375" style="1"/>
    <col min="9200" max="9200" width="5.5546875" style="1" customWidth="1"/>
    <col min="9201" max="9202" width="7" style="1" customWidth="1"/>
    <col min="9203" max="9203" width="1.5546875" style="1" customWidth="1"/>
    <col min="9204" max="9204" width="7.44140625" style="1" customWidth="1"/>
    <col min="9205" max="9205" width="7.109375" style="1" customWidth="1"/>
    <col min="9206" max="9206" width="2.33203125" style="1" customWidth="1"/>
    <col min="9207" max="9207" width="7.44140625" style="1" customWidth="1"/>
    <col min="9208" max="9208" width="11.33203125" style="1" customWidth="1"/>
    <col min="9209" max="9211" width="9.109375" style="1"/>
    <col min="9212" max="9212" width="6.6640625" style="1" customWidth="1"/>
    <col min="9213" max="9214" width="9.109375" style="1"/>
    <col min="9215" max="9215" width="2.6640625" style="1" customWidth="1"/>
    <col min="9216" max="9216" width="9.109375" style="1"/>
    <col min="9217" max="9217" width="8.109375" style="1" customWidth="1"/>
    <col min="9218" max="9218" width="2.33203125" style="1" customWidth="1"/>
    <col min="9219" max="9219" width="9.109375" style="1"/>
    <col min="9220" max="9220" width="6.88671875" style="1" customWidth="1"/>
    <col min="9221" max="9455" width="9.109375" style="1"/>
    <col min="9456" max="9456" width="5.5546875" style="1" customWidth="1"/>
    <col min="9457" max="9458" width="7" style="1" customWidth="1"/>
    <col min="9459" max="9459" width="1.5546875" style="1" customWidth="1"/>
    <col min="9460" max="9460" width="7.44140625" style="1" customWidth="1"/>
    <col min="9461" max="9461" width="7.109375" style="1" customWidth="1"/>
    <col min="9462" max="9462" width="2.33203125" style="1" customWidth="1"/>
    <col min="9463" max="9463" width="7.44140625" style="1" customWidth="1"/>
    <col min="9464" max="9464" width="11.33203125" style="1" customWidth="1"/>
    <col min="9465" max="9467" width="9.109375" style="1"/>
    <col min="9468" max="9468" width="6.6640625" style="1" customWidth="1"/>
    <col min="9469" max="9470" width="9.109375" style="1"/>
    <col min="9471" max="9471" width="2.6640625" style="1" customWidth="1"/>
    <col min="9472" max="9472" width="9.109375" style="1"/>
    <col min="9473" max="9473" width="8.109375" style="1" customWidth="1"/>
    <col min="9474" max="9474" width="2.33203125" style="1" customWidth="1"/>
    <col min="9475" max="9475" width="9.109375" style="1"/>
    <col min="9476" max="9476" width="6.88671875" style="1" customWidth="1"/>
    <col min="9477" max="9711" width="9.109375" style="1"/>
    <col min="9712" max="9712" width="5.5546875" style="1" customWidth="1"/>
    <col min="9713" max="9714" width="7" style="1" customWidth="1"/>
    <col min="9715" max="9715" width="1.5546875" style="1" customWidth="1"/>
    <col min="9716" max="9716" width="7.44140625" style="1" customWidth="1"/>
    <col min="9717" max="9717" width="7.109375" style="1" customWidth="1"/>
    <col min="9718" max="9718" width="2.33203125" style="1" customWidth="1"/>
    <col min="9719" max="9719" width="7.44140625" style="1" customWidth="1"/>
    <col min="9720" max="9720" width="11.33203125" style="1" customWidth="1"/>
    <col min="9721" max="9723" width="9.109375" style="1"/>
    <col min="9724" max="9724" width="6.6640625" style="1" customWidth="1"/>
    <col min="9725" max="9726" width="9.109375" style="1"/>
    <col min="9727" max="9727" width="2.6640625" style="1" customWidth="1"/>
    <col min="9728" max="9728" width="9.109375" style="1"/>
    <col min="9729" max="9729" width="8.109375" style="1" customWidth="1"/>
    <col min="9730" max="9730" width="2.33203125" style="1" customWidth="1"/>
    <col min="9731" max="9731" width="9.109375" style="1"/>
    <col min="9732" max="9732" width="6.88671875" style="1" customWidth="1"/>
    <col min="9733" max="9967" width="9.109375" style="1"/>
    <col min="9968" max="9968" width="5.5546875" style="1" customWidth="1"/>
    <col min="9969" max="9970" width="7" style="1" customWidth="1"/>
    <col min="9971" max="9971" width="1.5546875" style="1" customWidth="1"/>
    <col min="9972" max="9972" width="7.44140625" style="1" customWidth="1"/>
    <col min="9973" max="9973" width="7.109375" style="1" customWidth="1"/>
    <col min="9974" max="9974" width="2.33203125" style="1" customWidth="1"/>
    <col min="9975" max="9975" width="7.44140625" style="1" customWidth="1"/>
    <col min="9976" max="9976" width="11.33203125" style="1" customWidth="1"/>
    <col min="9977" max="9979" width="9.109375" style="1"/>
    <col min="9980" max="9980" width="6.6640625" style="1" customWidth="1"/>
    <col min="9981" max="9982" width="9.109375" style="1"/>
    <col min="9983" max="9983" width="2.6640625" style="1" customWidth="1"/>
    <col min="9984" max="9984" width="9.109375" style="1"/>
    <col min="9985" max="9985" width="8.109375" style="1" customWidth="1"/>
    <col min="9986" max="9986" width="2.33203125" style="1" customWidth="1"/>
    <col min="9987" max="9987" width="9.109375" style="1"/>
    <col min="9988" max="9988" width="6.88671875" style="1" customWidth="1"/>
    <col min="9989" max="10223" width="9.109375" style="1"/>
    <col min="10224" max="10224" width="5.5546875" style="1" customWidth="1"/>
    <col min="10225" max="10226" width="7" style="1" customWidth="1"/>
    <col min="10227" max="10227" width="1.5546875" style="1" customWidth="1"/>
    <col min="10228" max="10228" width="7.44140625" style="1" customWidth="1"/>
    <col min="10229" max="10229" width="7.109375" style="1" customWidth="1"/>
    <col min="10230" max="10230" width="2.33203125" style="1" customWidth="1"/>
    <col min="10231" max="10231" width="7.44140625" style="1" customWidth="1"/>
    <col min="10232" max="10232" width="11.33203125" style="1" customWidth="1"/>
    <col min="10233" max="10235" width="9.109375" style="1"/>
    <col min="10236" max="10236" width="6.6640625" style="1" customWidth="1"/>
    <col min="10237" max="10238" width="9.109375" style="1"/>
    <col min="10239" max="10239" width="2.6640625" style="1" customWidth="1"/>
    <col min="10240" max="10240" width="9.109375" style="1"/>
    <col min="10241" max="10241" width="8.109375" style="1" customWidth="1"/>
    <col min="10242" max="10242" width="2.33203125" style="1" customWidth="1"/>
    <col min="10243" max="10243" width="9.109375" style="1"/>
    <col min="10244" max="10244" width="6.88671875" style="1" customWidth="1"/>
    <col min="10245" max="10479" width="9.109375" style="1"/>
    <col min="10480" max="10480" width="5.5546875" style="1" customWidth="1"/>
    <col min="10481" max="10482" width="7" style="1" customWidth="1"/>
    <col min="10483" max="10483" width="1.5546875" style="1" customWidth="1"/>
    <col min="10484" max="10484" width="7.44140625" style="1" customWidth="1"/>
    <col min="10485" max="10485" width="7.109375" style="1" customWidth="1"/>
    <col min="10486" max="10486" width="2.33203125" style="1" customWidth="1"/>
    <col min="10487" max="10487" width="7.44140625" style="1" customWidth="1"/>
    <col min="10488" max="10488" width="11.33203125" style="1" customWidth="1"/>
    <col min="10489" max="10491" width="9.109375" style="1"/>
    <col min="10492" max="10492" width="6.6640625" style="1" customWidth="1"/>
    <col min="10493" max="10494" width="9.109375" style="1"/>
    <col min="10495" max="10495" width="2.6640625" style="1" customWidth="1"/>
    <col min="10496" max="10496" width="9.109375" style="1"/>
    <col min="10497" max="10497" width="8.109375" style="1" customWidth="1"/>
    <col min="10498" max="10498" width="2.33203125" style="1" customWidth="1"/>
    <col min="10499" max="10499" width="9.109375" style="1"/>
    <col min="10500" max="10500" width="6.88671875" style="1" customWidth="1"/>
    <col min="10501" max="10735" width="9.109375" style="1"/>
    <col min="10736" max="10736" width="5.5546875" style="1" customWidth="1"/>
    <col min="10737" max="10738" width="7" style="1" customWidth="1"/>
    <col min="10739" max="10739" width="1.5546875" style="1" customWidth="1"/>
    <col min="10740" max="10740" width="7.44140625" style="1" customWidth="1"/>
    <col min="10741" max="10741" width="7.109375" style="1" customWidth="1"/>
    <col min="10742" max="10742" width="2.33203125" style="1" customWidth="1"/>
    <col min="10743" max="10743" width="7.44140625" style="1" customWidth="1"/>
    <col min="10744" max="10744" width="11.33203125" style="1" customWidth="1"/>
    <col min="10745" max="10747" width="9.109375" style="1"/>
    <col min="10748" max="10748" width="6.6640625" style="1" customWidth="1"/>
    <col min="10749" max="10750" width="9.109375" style="1"/>
    <col min="10751" max="10751" width="2.6640625" style="1" customWidth="1"/>
    <col min="10752" max="10752" width="9.109375" style="1"/>
    <col min="10753" max="10753" width="8.109375" style="1" customWidth="1"/>
    <col min="10754" max="10754" width="2.33203125" style="1" customWidth="1"/>
    <col min="10755" max="10755" width="9.109375" style="1"/>
    <col min="10756" max="10756" width="6.88671875" style="1" customWidth="1"/>
    <col min="10757" max="10991" width="9.109375" style="1"/>
    <col min="10992" max="10992" width="5.5546875" style="1" customWidth="1"/>
    <col min="10993" max="10994" width="7" style="1" customWidth="1"/>
    <col min="10995" max="10995" width="1.5546875" style="1" customWidth="1"/>
    <col min="10996" max="10996" width="7.44140625" style="1" customWidth="1"/>
    <col min="10997" max="10997" width="7.109375" style="1" customWidth="1"/>
    <col min="10998" max="10998" width="2.33203125" style="1" customWidth="1"/>
    <col min="10999" max="10999" width="7.44140625" style="1" customWidth="1"/>
    <col min="11000" max="11000" width="11.33203125" style="1" customWidth="1"/>
    <col min="11001" max="11003" width="9.109375" style="1"/>
    <col min="11004" max="11004" width="6.6640625" style="1" customWidth="1"/>
    <col min="11005" max="11006" width="9.109375" style="1"/>
    <col min="11007" max="11007" width="2.6640625" style="1" customWidth="1"/>
    <col min="11008" max="11008" width="9.109375" style="1"/>
    <col min="11009" max="11009" width="8.109375" style="1" customWidth="1"/>
    <col min="11010" max="11010" width="2.33203125" style="1" customWidth="1"/>
    <col min="11011" max="11011" width="9.109375" style="1"/>
    <col min="11012" max="11012" width="6.88671875" style="1" customWidth="1"/>
    <col min="11013" max="11247" width="9.109375" style="1"/>
    <col min="11248" max="11248" width="5.5546875" style="1" customWidth="1"/>
    <col min="11249" max="11250" width="7" style="1" customWidth="1"/>
    <col min="11251" max="11251" width="1.5546875" style="1" customWidth="1"/>
    <col min="11252" max="11252" width="7.44140625" style="1" customWidth="1"/>
    <col min="11253" max="11253" width="7.109375" style="1" customWidth="1"/>
    <col min="11254" max="11254" width="2.33203125" style="1" customWidth="1"/>
    <col min="11255" max="11255" width="7.44140625" style="1" customWidth="1"/>
    <col min="11256" max="11256" width="11.33203125" style="1" customWidth="1"/>
    <col min="11257" max="11259" width="9.109375" style="1"/>
    <col min="11260" max="11260" width="6.6640625" style="1" customWidth="1"/>
    <col min="11261" max="11262" width="9.109375" style="1"/>
    <col min="11263" max="11263" width="2.6640625" style="1" customWidth="1"/>
    <col min="11264" max="11264" width="9.109375" style="1"/>
    <col min="11265" max="11265" width="8.109375" style="1" customWidth="1"/>
    <col min="11266" max="11266" width="2.33203125" style="1" customWidth="1"/>
    <col min="11267" max="11267" width="9.109375" style="1"/>
    <col min="11268" max="11268" width="6.88671875" style="1" customWidth="1"/>
    <col min="11269" max="11503" width="9.109375" style="1"/>
    <col min="11504" max="11504" width="5.5546875" style="1" customWidth="1"/>
    <col min="11505" max="11506" width="7" style="1" customWidth="1"/>
    <col min="11507" max="11507" width="1.5546875" style="1" customWidth="1"/>
    <col min="11508" max="11508" width="7.44140625" style="1" customWidth="1"/>
    <col min="11509" max="11509" width="7.109375" style="1" customWidth="1"/>
    <col min="11510" max="11510" width="2.33203125" style="1" customWidth="1"/>
    <col min="11511" max="11511" width="7.44140625" style="1" customWidth="1"/>
    <col min="11512" max="11512" width="11.33203125" style="1" customWidth="1"/>
    <col min="11513" max="11515" width="9.109375" style="1"/>
    <col min="11516" max="11516" width="6.6640625" style="1" customWidth="1"/>
    <col min="11517" max="11518" width="9.109375" style="1"/>
    <col min="11519" max="11519" width="2.6640625" style="1" customWidth="1"/>
    <col min="11520" max="11520" width="9.109375" style="1"/>
    <col min="11521" max="11521" width="8.109375" style="1" customWidth="1"/>
    <col min="11522" max="11522" width="2.33203125" style="1" customWidth="1"/>
    <col min="11523" max="11523" width="9.109375" style="1"/>
    <col min="11524" max="11524" width="6.88671875" style="1" customWidth="1"/>
    <col min="11525" max="11759" width="9.109375" style="1"/>
    <col min="11760" max="11760" width="5.5546875" style="1" customWidth="1"/>
    <col min="11761" max="11762" width="7" style="1" customWidth="1"/>
    <col min="11763" max="11763" width="1.5546875" style="1" customWidth="1"/>
    <col min="11764" max="11764" width="7.44140625" style="1" customWidth="1"/>
    <col min="11765" max="11765" width="7.109375" style="1" customWidth="1"/>
    <col min="11766" max="11766" width="2.33203125" style="1" customWidth="1"/>
    <col min="11767" max="11767" width="7.44140625" style="1" customWidth="1"/>
    <col min="11768" max="11768" width="11.33203125" style="1" customWidth="1"/>
    <col min="11769" max="11771" width="9.109375" style="1"/>
    <col min="11772" max="11772" width="6.6640625" style="1" customWidth="1"/>
    <col min="11773" max="11774" width="9.109375" style="1"/>
    <col min="11775" max="11775" width="2.6640625" style="1" customWidth="1"/>
    <col min="11776" max="11776" width="9.109375" style="1"/>
    <col min="11777" max="11777" width="8.109375" style="1" customWidth="1"/>
    <col min="11778" max="11778" width="2.33203125" style="1" customWidth="1"/>
    <col min="11779" max="11779" width="9.109375" style="1"/>
    <col min="11780" max="11780" width="6.88671875" style="1" customWidth="1"/>
    <col min="11781" max="12015" width="9.109375" style="1"/>
    <col min="12016" max="12016" width="5.5546875" style="1" customWidth="1"/>
    <col min="12017" max="12018" width="7" style="1" customWidth="1"/>
    <col min="12019" max="12019" width="1.5546875" style="1" customWidth="1"/>
    <col min="12020" max="12020" width="7.44140625" style="1" customWidth="1"/>
    <col min="12021" max="12021" width="7.109375" style="1" customWidth="1"/>
    <col min="12022" max="12022" width="2.33203125" style="1" customWidth="1"/>
    <col min="12023" max="12023" width="7.44140625" style="1" customWidth="1"/>
    <col min="12024" max="12024" width="11.33203125" style="1" customWidth="1"/>
    <col min="12025" max="12027" width="9.109375" style="1"/>
    <col min="12028" max="12028" width="6.6640625" style="1" customWidth="1"/>
    <col min="12029" max="12030" width="9.109375" style="1"/>
    <col min="12031" max="12031" width="2.6640625" style="1" customWidth="1"/>
    <col min="12032" max="12032" width="9.109375" style="1"/>
    <col min="12033" max="12033" width="8.109375" style="1" customWidth="1"/>
    <col min="12034" max="12034" width="2.33203125" style="1" customWidth="1"/>
    <col min="12035" max="12035" width="9.109375" style="1"/>
    <col min="12036" max="12036" width="6.88671875" style="1" customWidth="1"/>
    <col min="12037" max="12271" width="9.109375" style="1"/>
    <col min="12272" max="12272" width="5.5546875" style="1" customWidth="1"/>
    <col min="12273" max="12274" width="7" style="1" customWidth="1"/>
    <col min="12275" max="12275" width="1.5546875" style="1" customWidth="1"/>
    <col min="12276" max="12276" width="7.44140625" style="1" customWidth="1"/>
    <col min="12277" max="12277" width="7.109375" style="1" customWidth="1"/>
    <col min="12278" max="12278" width="2.33203125" style="1" customWidth="1"/>
    <col min="12279" max="12279" width="7.44140625" style="1" customWidth="1"/>
    <col min="12280" max="12280" width="11.33203125" style="1" customWidth="1"/>
    <col min="12281" max="12283" width="9.109375" style="1"/>
    <col min="12284" max="12284" width="6.6640625" style="1" customWidth="1"/>
    <col min="12285" max="12286" width="9.109375" style="1"/>
    <col min="12287" max="12287" width="2.6640625" style="1" customWidth="1"/>
    <col min="12288" max="12288" width="9.109375" style="1"/>
    <col min="12289" max="12289" width="8.109375" style="1" customWidth="1"/>
    <col min="12290" max="12290" width="2.33203125" style="1" customWidth="1"/>
    <col min="12291" max="12291" width="9.109375" style="1"/>
    <col min="12292" max="12292" width="6.88671875" style="1" customWidth="1"/>
    <col min="12293" max="12527" width="9.109375" style="1"/>
    <col min="12528" max="12528" width="5.5546875" style="1" customWidth="1"/>
    <col min="12529" max="12530" width="7" style="1" customWidth="1"/>
    <col min="12531" max="12531" width="1.5546875" style="1" customWidth="1"/>
    <col min="12532" max="12532" width="7.44140625" style="1" customWidth="1"/>
    <col min="12533" max="12533" width="7.109375" style="1" customWidth="1"/>
    <col min="12534" max="12534" width="2.33203125" style="1" customWidth="1"/>
    <col min="12535" max="12535" width="7.44140625" style="1" customWidth="1"/>
    <col min="12536" max="12536" width="11.33203125" style="1" customWidth="1"/>
    <col min="12537" max="12539" width="9.109375" style="1"/>
    <col min="12540" max="12540" width="6.6640625" style="1" customWidth="1"/>
    <col min="12541" max="12542" width="9.109375" style="1"/>
    <col min="12543" max="12543" width="2.6640625" style="1" customWidth="1"/>
    <col min="12544" max="12544" width="9.109375" style="1"/>
    <col min="12545" max="12545" width="8.109375" style="1" customWidth="1"/>
    <col min="12546" max="12546" width="2.33203125" style="1" customWidth="1"/>
    <col min="12547" max="12547" width="9.109375" style="1"/>
    <col min="12548" max="12548" width="6.88671875" style="1" customWidth="1"/>
    <col min="12549" max="12783" width="9.109375" style="1"/>
    <col min="12784" max="12784" width="5.5546875" style="1" customWidth="1"/>
    <col min="12785" max="12786" width="7" style="1" customWidth="1"/>
    <col min="12787" max="12787" width="1.5546875" style="1" customWidth="1"/>
    <col min="12788" max="12788" width="7.44140625" style="1" customWidth="1"/>
    <col min="12789" max="12789" width="7.109375" style="1" customWidth="1"/>
    <col min="12790" max="12790" width="2.33203125" style="1" customWidth="1"/>
    <col min="12791" max="12791" width="7.44140625" style="1" customWidth="1"/>
    <col min="12792" max="12792" width="11.33203125" style="1" customWidth="1"/>
    <col min="12793" max="12795" width="9.109375" style="1"/>
    <col min="12796" max="12796" width="6.6640625" style="1" customWidth="1"/>
    <col min="12797" max="12798" width="9.109375" style="1"/>
    <col min="12799" max="12799" width="2.6640625" style="1" customWidth="1"/>
    <col min="12800" max="12800" width="9.109375" style="1"/>
    <col min="12801" max="12801" width="8.109375" style="1" customWidth="1"/>
    <col min="12802" max="12802" width="2.33203125" style="1" customWidth="1"/>
    <col min="12803" max="12803" width="9.109375" style="1"/>
    <col min="12804" max="12804" width="6.88671875" style="1" customWidth="1"/>
    <col min="12805" max="13039" width="9.109375" style="1"/>
    <col min="13040" max="13040" width="5.5546875" style="1" customWidth="1"/>
    <col min="13041" max="13042" width="7" style="1" customWidth="1"/>
    <col min="13043" max="13043" width="1.5546875" style="1" customWidth="1"/>
    <col min="13044" max="13044" width="7.44140625" style="1" customWidth="1"/>
    <col min="13045" max="13045" width="7.109375" style="1" customWidth="1"/>
    <col min="13046" max="13046" width="2.33203125" style="1" customWidth="1"/>
    <col min="13047" max="13047" width="7.44140625" style="1" customWidth="1"/>
    <col min="13048" max="13048" width="11.33203125" style="1" customWidth="1"/>
    <col min="13049" max="13051" width="9.109375" style="1"/>
    <col min="13052" max="13052" width="6.6640625" style="1" customWidth="1"/>
    <col min="13053" max="13054" width="9.109375" style="1"/>
    <col min="13055" max="13055" width="2.6640625" style="1" customWidth="1"/>
    <col min="13056" max="13056" width="9.109375" style="1"/>
    <col min="13057" max="13057" width="8.109375" style="1" customWidth="1"/>
    <col min="13058" max="13058" width="2.33203125" style="1" customWidth="1"/>
    <col min="13059" max="13059" width="9.109375" style="1"/>
    <col min="13060" max="13060" width="6.88671875" style="1" customWidth="1"/>
    <col min="13061" max="13295" width="9.109375" style="1"/>
    <col min="13296" max="13296" width="5.5546875" style="1" customWidth="1"/>
    <col min="13297" max="13298" width="7" style="1" customWidth="1"/>
    <col min="13299" max="13299" width="1.5546875" style="1" customWidth="1"/>
    <col min="13300" max="13300" width="7.44140625" style="1" customWidth="1"/>
    <col min="13301" max="13301" width="7.109375" style="1" customWidth="1"/>
    <col min="13302" max="13302" width="2.33203125" style="1" customWidth="1"/>
    <col min="13303" max="13303" width="7.44140625" style="1" customWidth="1"/>
    <col min="13304" max="13304" width="11.33203125" style="1" customWidth="1"/>
    <col min="13305" max="13307" width="9.109375" style="1"/>
    <col min="13308" max="13308" width="6.6640625" style="1" customWidth="1"/>
    <col min="13309" max="13310" width="9.109375" style="1"/>
    <col min="13311" max="13311" width="2.6640625" style="1" customWidth="1"/>
    <col min="13312" max="13312" width="9.109375" style="1"/>
    <col min="13313" max="13313" width="8.109375" style="1" customWidth="1"/>
    <col min="13314" max="13314" width="2.33203125" style="1" customWidth="1"/>
    <col min="13315" max="13315" width="9.109375" style="1"/>
    <col min="13316" max="13316" width="6.88671875" style="1" customWidth="1"/>
    <col min="13317" max="13551" width="9.109375" style="1"/>
    <col min="13552" max="13552" width="5.5546875" style="1" customWidth="1"/>
    <col min="13553" max="13554" width="7" style="1" customWidth="1"/>
    <col min="13555" max="13555" width="1.5546875" style="1" customWidth="1"/>
    <col min="13556" max="13556" width="7.44140625" style="1" customWidth="1"/>
    <col min="13557" max="13557" width="7.109375" style="1" customWidth="1"/>
    <col min="13558" max="13558" width="2.33203125" style="1" customWidth="1"/>
    <col min="13559" max="13559" width="7.44140625" style="1" customWidth="1"/>
    <col min="13560" max="13560" width="11.33203125" style="1" customWidth="1"/>
    <col min="13561" max="13563" width="9.109375" style="1"/>
    <col min="13564" max="13564" width="6.6640625" style="1" customWidth="1"/>
    <col min="13565" max="13566" width="9.109375" style="1"/>
    <col min="13567" max="13567" width="2.6640625" style="1" customWidth="1"/>
    <col min="13568" max="13568" width="9.109375" style="1"/>
    <col min="13569" max="13569" width="8.109375" style="1" customWidth="1"/>
    <col min="13570" max="13570" width="2.33203125" style="1" customWidth="1"/>
    <col min="13571" max="13571" width="9.109375" style="1"/>
    <col min="13572" max="13572" width="6.88671875" style="1" customWidth="1"/>
    <col min="13573" max="13807" width="9.109375" style="1"/>
    <col min="13808" max="13808" width="5.5546875" style="1" customWidth="1"/>
    <col min="13809" max="13810" width="7" style="1" customWidth="1"/>
    <col min="13811" max="13811" width="1.5546875" style="1" customWidth="1"/>
    <col min="13812" max="13812" width="7.44140625" style="1" customWidth="1"/>
    <col min="13813" max="13813" width="7.109375" style="1" customWidth="1"/>
    <col min="13814" max="13814" width="2.33203125" style="1" customWidth="1"/>
    <col min="13815" max="13815" width="7.44140625" style="1" customWidth="1"/>
    <col min="13816" max="13816" width="11.33203125" style="1" customWidth="1"/>
    <col min="13817" max="13819" width="9.109375" style="1"/>
    <col min="13820" max="13820" width="6.6640625" style="1" customWidth="1"/>
    <col min="13821" max="13822" width="9.109375" style="1"/>
    <col min="13823" max="13823" width="2.6640625" style="1" customWidth="1"/>
    <col min="13824" max="13824" width="9.109375" style="1"/>
    <col min="13825" max="13825" width="8.109375" style="1" customWidth="1"/>
    <col min="13826" max="13826" width="2.33203125" style="1" customWidth="1"/>
    <col min="13827" max="13827" width="9.109375" style="1"/>
    <col min="13828" max="13828" width="6.88671875" style="1" customWidth="1"/>
    <col min="13829" max="14063" width="9.109375" style="1"/>
    <col min="14064" max="14064" width="5.5546875" style="1" customWidth="1"/>
    <col min="14065" max="14066" width="7" style="1" customWidth="1"/>
    <col min="14067" max="14067" width="1.5546875" style="1" customWidth="1"/>
    <col min="14068" max="14068" width="7.44140625" style="1" customWidth="1"/>
    <col min="14069" max="14069" width="7.109375" style="1" customWidth="1"/>
    <col min="14070" max="14070" width="2.33203125" style="1" customWidth="1"/>
    <col min="14071" max="14071" width="7.44140625" style="1" customWidth="1"/>
    <col min="14072" max="14072" width="11.33203125" style="1" customWidth="1"/>
    <col min="14073" max="14075" width="9.109375" style="1"/>
    <col min="14076" max="14076" width="6.6640625" style="1" customWidth="1"/>
    <col min="14077" max="14078" width="9.109375" style="1"/>
    <col min="14079" max="14079" width="2.6640625" style="1" customWidth="1"/>
    <col min="14080" max="14080" width="9.109375" style="1"/>
    <col min="14081" max="14081" width="8.109375" style="1" customWidth="1"/>
    <col min="14082" max="14082" width="2.33203125" style="1" customWidth="1"/>
    <col min="14083" max="14083" width="9.109375" style="1"/>
    <col min="14084" max="14084" width="6.88671875" style="1" customWidth="1"/>
    <col min="14085" max="14319" width="9.109375" style="1"/>
    <col min="14320" max="14320" width="5.5546875" style="1" customWidth="1"/>
    <col min="14321" max="14322" width="7" style="1" customWidth="1"/>
    <col min="14323" max="14323" width="1.5546875" style="1" customWidth="1"/>
    <col min="14324" max="14324" width="7.44140625" style="1" customWidth="1"/>
    <col min="14325" max="14325" width="7.109375" style="1" customWidth="1"/>
    <col min="14326" max="14326" width="2.33203125" style="1" customWidth="1"/>
    <col min="14327" max="14327" width="7.44140625" style="1" customWidth="1"/>
    <col min="14328" max="14328" width="11.33203125" style="1" customWidth="1"/>
    <col min="14329" max="14331" width="9.109375" style="1"/>
    <col min="14332" max="14332" width="6.6640625" style="1" customWidth="1"/>
    <col min="14333" max="14334" width="9.109375" style="1"/>
    <col min="14335" max="14335" width="2.6640625" style="1" customWidth="1"/>
    <col min="14336" max="14336" width="9.109375" style="1"/>
    <col min="14337" max="14337" width="8.109375" style="1" customWidth="1"/>
    <col min="14338" max="14338" width="2.33203125" style="1" customWidth="1"/>
    <col min="14339" max="14339" width="9.109375" style="1"/>
    <col min="14340" max="14340" width="6.88671875" style="1" customWidth="1"/>
    <col min="14341" max="14575" width="9.109375" style="1"/>
    <col min="14576" max="14576" width="5.5546875" style="1" customWidth="1"/>
    <col min="14577" max="14578" width="7" style="1" customWidth="1"/>
    <col min="14579" max="14579" width="1.5546875" style="1" customWidth="1"/>
    <col min="14580" max="14580" width="7.44140625" style="1" customWidth="1"/>
    <col min="14581" max="14581" width="7.109375" style="1" customWidth="1"/>
    <col min="14582" max="14582" width="2.33203125" style="1" customWidth="1"/>
    <col min="14583" max="14583" width="7.44140625" style="1" customWidth="1"/>
    <col min="14584" max="14584" width="11.33203125" style="1" customWidth="1"/>
    <col min="14585" max="14587" width="9.109375" style="1"/>
    <col min="14588" max="14588" width="6.6640625" style="1" customWidth="1"/>
    <col min="14589" max="14590" width="9.109375" style="1"/>
    <col min="14591" max="14591" width="2.6640625" style="1" customWidth="1"/>
    <col min="14592" max="14592" width="9.109375" style="1"/>
    <col min="14593" max="14593" width="8.109375" style="1" customWidth="1"/>
    <col min="14594" max="14594" width="2.33203125" style="1" customWidth="1"/>
    <col min="14595" max="14595" width="9.109375" style="1"/>
    <col min="14596" max="14596" width="6.88671875" style="1" customWidth="1"/>
    <col min="14597" max="14831" width="9.109375" style="1"/>
    <col min="14832" max="14832" width="5.5546875" style="1" customWidth="1"/>
    <col min="14833" max="14834" width="7" style="1" customWidth="1"/>
    <col min="14835" max="14835" width="1.5546875" style="1" customWidth="1"/>
    <col min="14836" max="14836" width="7.44140625" style="1" customWidth="1"/>
    <col min="14837" max="14837" width="7.109375" style="1" customWidth="1"/>
    <col min="14838" max="14838" width="2.33203125" style="1" customWidth="1"/>
    <col min="14839" max="14839" width="7.44140625" style="1" customWidth="1"/>
    <col min="14840" max="14840" width="11.33203125" style="1" customWidth="1"/>
    <col min="14841" max="14843" width="9.109375" style="1"/>
    <col min="14844" max="14844" width="6.6640625" style="1" customWidth="1"/>
    <col min="14845" max="14846" width="9.109375" style="1"/>
    <col min="14847" max="14847" width="2.6640625" style="1" customWidth="1"/>
    <col min="14848" max="14848" width="9.109375" style="1"/>
    <col min="14849" max="14849" width="8.109375" style="1" customWidth="1"/>
    <col min="14850" max="14850" width="2.33203125" style="1" customWidth="1"/>
    <col min="14851" max="14851" width="9.109375" style="1"/>
    <col min="14852" max="14852" width="6.88671875" style="1" customWidth="1"/>
    <col min="14853" max="15087" width="9.109375" style="1"/>
    <col min="15088" max="15088" width="5.5546875" style="1" customWidth="1"/>
    <col min="15089" max="15090" width="7" style="1" customWidth="1"/>
    <col min="15091" max="15091" width="1.5546875" style="1" customWidth="1"/>
    <col min="15092" max="15092" width="7.44140625" style="1" customWidth="1"/>
    <col min="15093" max="15093" width="7.109375" style="1" customWidth="1"/>
    <col min="15094" max="15094" width="2.33203125" style="1" customWidth="1"/>
    <col min="15095" max="15095" width="7.44140625" style="1" customWidth="1"/>
    <col min="15096" max="15096" width="11.33203125" style="1" customWidth="1"/>
    <col min="15097" max="15099" width="9.109375" style="1"/>
    <col min="15100" max="15100" width="6.6640625" style="1" customWidth="1"/>
    <col min="15101" max="15102" width="9.109375" style="1"/>
    <col min="15103" max="15103" width="2.6640625" style="1" customWidth="1"/>
    <col min="15104" max="15104" width="9.109375" style="1"/>
    <col min="15105" max="15105" width="8.109375" style="1" customWidth="1"/>
    <col min="15106" max="15106" width="2.33203125" style="1" customWidth="1"/>
    <col min="15107" max="15107" width="9.109375" style="1"/>
    <col min="15108" max="15108" width="6.88671875" style="1" customWidth="1"/>
    <col min="15109" max="15343" width="9.109375" style="1"/>
    <col min="15344" max="15344" width="5.5546875" style="1" customWidth="1"/>
    <col min="15345" max="15346" width="7" style="1" customWidth="1"/>
    <col min="15347" max="15347" width="1.5546875" style="1" customWidth="1"/>
    <col min="15348" max="15348" width="7.44140625" style="1" customWidth="1"/>
    <col min="15349" max="15349" width="7.109375" style="1" customWidth="1"/>
    <col min="15350" max="15350" width="2.33203125" style="1" customWidth="1"/>
    <col min="15351" max="15351" width="7.44140625" style="1" customWidth="1"/>
    <col min="15352" max="15352" width="11.33203125" style="1" customWidth="1"/>
    <col min="15353" max="15355" width="9.109375" style="1"/>
    <col min="15356" max="15356" width="6.6640625" style="1" customWidth="1"/>
    <col min="15357" max="15358" width="9.109375" style="1"/>
    <col min="15359" max="15359" width="2.6640625" style="1" customWidth="1"/>
    <col min="15360" max="15360" width="9.109375" style="1"/>
    <col min="15361" max="15361" width="8.109375" style="1" customWidth="1"/>
    <col min="15362" max="15362" width="2.33203125" style="1" customWidth="1"/>
    <col min="15363" max="15363" width="9.109375" style="1"/>
    <col min="15364" max="15364" width="6.88671875" style="1" customWidth="1"/>
    <col min="15365" max="15599" width="9.109375" style="1"/>
    <col min="15600" max="15600" width="5.5546875" style="1" customWidth="1"/>
    <col min="15601" max="15602" width="7" style="1" customWidth="1"/>
    <col min="15603" max="15603" width="1.5546875" style="1" customWidth="1"/>
    <col min="15604" max="15604" width="7.44140625" style="1" customWidth="1"/>
    <col min="15605" max="15605" width="7.109375" style="1" customWidth="1"/>
    <col min="15606" max="15606" width="2.33203125" style="1" customWidth="1"/>
    <col min="15607" max="15607" width="7.44140625" style="1" customWidth="1"/>
    <col min="15608" max="15608" width="11.33203125" style="1" customWidth="1"/>
    <col min="15609" max="15611" width="9.109375" style="1"/>
    <col min="15612" max="15612" width="6.6640625" style="1" customWidth="1"/>
    <col min="15613" max="15614" width="9.109375" style="1"/>
    <col min="15615" max="15615" width="2.6640625" style="1" customWidth="1"/>
    <col min="15616" max="15616" width="9.109375" style="1"/>
    <col min="15617" max="15617" width="8.109375" style="1" customWidth="1"/>
    <col min="15618" max="15618" width="2.33203125" style="1" customWidth="1"/>
    <col min="15619" max="15619" width="9.109375" style="1"/>
    <col min="15620" max="15620" width="6.88671875" style="1" customWidth="1"/>
    <col min="15621" max="15855" width="9.109375" style="1"/>
    <col min="15856" max="15856" width="5.5546875" style="1" customWidth="1"/>
    <col min="15857" max="15858" width="7" style="1" customWidth="1"/>
    <col min="15859" max="15859" width="1.5546875" style="1" customWidth="1"/>
    <col min="15860" max="15860" width="7.44140625" style="1" customWidth="1"/>
    <col min="15861" max="15861" width="7.109375" style="1" customWidth="1"/>
    <col min="15862" max="15862" width="2.33203125" style="1" customWidth="1"/>
    <col min="15863" max="15863" width="7.44140625" style="1" customWidth="1"/>
    <col min="15864" max="15864" width="11.33203125" style="1" customWidth="1"/>
    <col min="15865" max="15867" width="9.109375" style="1"/>
    <col min="15868" max="15868" width="6.6640625" style="1" customWidth="1"/>
    <col min="15869" max="15870" width="9.109375" style="1"/>
    <col min="15871" max="15871" width="2.6640625" style="1" customWidth="1"/>
    <col min="15872" max="15872" width="9.109375" style="1"/>
    <col min="15873" max="15873" width="8.109375" style="1" customWidth="1"/>
    <col min="15874" max="15874" width="2.33203125" style="1" customWidth="1"/>
    <col min="15875" max="15875" width="9.109375" style="1"/>
    <col min="15876" max="15876" width="6.88671875" style="1" customWidth="1"/>
    <col min="15877" max="16111" width="9.109375" style="1"/>
    <col min="16112" max="16112" width="5.5546875" style="1" customWidth="1"/>
    <col min="16113" max="16114" width="7" style="1" customWidth="1"/>
    <col min="16115" max="16115" width="1.5546875" style="1" customWidth="1"/>
    <col min="16116" max="16116" width="7.44140625" style="1" customWidth="1"/>
    <col min="16117" max="16117" width="7.109375" style="1" customWidth="1"/>
    <col min="16118" max="16118" width="2.33203125" style="1" customWidth="1"/>
    <col min="16119" max="16119" width="7.44140625" style="1" customWidth="1"/>
    <col min="16120" max="16120" width="11.33203125" style="1" customWidth="1"/>
    <col min="16121" max="16123" width="9.109375" style="1"/>
    <col min="16124" max="16124" width="6.6640625" style="1" customWidth="1"/>
    <col min="16125" max="16126" width="9.109375" style="1"/>
    <col min="16127" max="16127" width="2.6640625" style="1" customWidth="1"/>
    <col min="16128" max="16128" width="9.109375" style="1"/>
    <col min="16129" max="16129" width="8.109375" style="1" customWidth="1"/>
    <col min="16130" max="16130" width="2.33203125" style="1" customWidth="1"/>
    <col min="16131" max="16131" width="9.109375" style="1"/>
    <col min="16132" max="16132" width="6.88671875" style="1" customWidth="1"/>
    <col min="16133" max="16384" width="9.109375" style="1"/>
  </cols>
  <sheetData>
    <row r="1" spans="1:37" ht="12" customHeight="1" x14ac:dyDescent="0.3">
      <c r="A1" s="19" t="s">
        <v>44</v>
      </c>
    </row>
    <row r="2" spans="1:37" s="3" customFormat="1" ht="27" customHeight="1" thickBot="1" x14ac:dyDescent="0.35">
      <c r="A2" s="2" t="s">
        <v>75</v>
      </c>
    </row>
    <row r="3" spans="1:37" ht="13.8" customHeight="1" x14ac:dyDescent="0.25">
      <c r="A3" s="4" t="s">
        <v>57</v>
      </c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5"/>
      <c r="S3" s="73" t="s">
        <v>59</v>
      </c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5"/>
      <c r="AJ3" s="73" t="s">
        <v>74</v>
      </c>
      <c r="AK3" s="73"/>
    </row>
    <row r="4" spans="1:37" ht="13.8" customHeight="1" x14ac:dyDescent="0.3">
      <c r="A4" s="6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7">
        <v>2018</v>
      </c>
      <c r="K4" s="50">
        <v>2019</v>
      </c>
      <c r="L4" s="50">
        <v>2020</v>
      </c>
      <c r="M4" s="50">
        <v>2021</v>
      </c>
      <c r="N4" s="50">
        <v>2022</v>
      </c>
      <c r="O4" s="50">
        <v>2023</v>
      </c>
      <c r="P4" s="50">
        <v>2024</v>
      </c>
      <c r="Q4" s="50">
        <v>2025</v>
      </c>
      <c r="R4" s="47"/>
      <c r="S4" s="7">
        <v>2010</v>
      </c>
      <c r="T4" s="7">
        <v>2011</v>
      </c>
      <c r="U4" s="7">
        <v>2012</v>
      </c>
      <c r="V4" s="7">
        <v>2013</v>
      </c>
      <c r="W4" s="7">
        <v>2014</v>
      </c>
      <c r="X4" s="7">
        <v>2015</v>
      </c>
      <c r="Y4" s="7">
        <v>2016</v>
      </c>
      <c r="Z4" s="7">
        <v>2017</v>
      </c>
      <c r="AA4" s="7">
        <v>2018</v>
      </c>
      <c r="AB4" s="50">
        <v>2019</v>
      </c>
      <c r="AC4" s="50">
        <v>2020</v>
      </c>
      <c r="AD4" s="50">
        <v>2021</v>
      </c>
      <c r="AE4" s="50">
        <v>2022</v>
      </c>
      <c r="AF4" s="50">
        <v>2023</v>
      </c>
      <c r="AG4" s="50">
        <v>2024</v>
      </c>
      <c r="AH4" s="50">
        <v>2025</v>
      </c>
      <c r="AI4" s="7"/>
      <c r="AJ4" s="7" t="s">
        <v>58</v>
      </c>
      <c r="AK4" s="7" t="s">
        <v>59</v>
      </c>
    </row>
    <row r="5" spans="1:37" ht="17.399999999999999" customHeight="1" x14ac:dyDescent="0.3">
      <c r="A5" s="9" t="s">
        <v>3</v>
      </c>
    </row>
    <row r="6" spans="1:37" ht="13.8" customHeight="1" x14ac:dyDescent="0.25">
      <c r="A6" s="9" t="s">
        <v>27</v>
      </c>
      <c r="B6" s="10">
        <f t="shared" ref="B6:Q6" si="0">SUM(B7:B12)</f>
        <v>27734</v>
      </c>
      <c r="C6" s="10">
        <f t="shared" si="0"/>
        <v>28007</v>
      </c>
      <c r="D6" s="10">
        <f t="shared" si="0"/>
        <v>28355</v>
      </c>
      <c r="E6" s="10">
        <f t="shared" si="0"/>
        <v>28502</v>
      </c>
      <c r="F6" s="10">
        <f t="shared" si="0"/>
        <v>28666</v>
      </c>
      <c r="G6" s="10">
        <f t="shared" si="0"/>
        <v>28916</v>
      </c>
      <c r="H6" s="10">
        <f t="shared" si="0"/>
        <v>28983</v>
      </c>
      <c r="I6" s="10">
        <f t="shared" si="0"/>
        <v>29214</v>
      </c>
      <c r="J6" s="10">
        <f t="shared" si="0"/>
        <v>29489</v>
      </c>
      <c r="K6" s="10">
        <f t="shared" si="0"/>
        <v>29789</v>
      </c>
      <c r="L6" s="10">
        <f t="shared" si="0"/>
        <v>29884</v>
      </c>
      <c r="M6" s="10">
        <f t="shared" si="0"/>
        <v>30129</v>
      </c>
      <c r="N6" s="10">
        <f t="shared" si="0"/>
        <v>30344</v>
      </c>
      <c r="O6" s="10">
        <f t="shared" si="0"/>
        <v>30359</v>
      </c>
      <c r="P6" s="10">
        <f t="shared" si="0"/>
        <v>30541</v>
      </c>
      <c r="Q6" s="10">
        <f t="shared" si="0"/>
        <v>30654</v>
      </c>
      <c r="R6" s="10"/>
      <c r="S6" s="11">
        <f t="shared" ref="S6:AH6" si="1">SUM(S7:S12)</f>
        <v>100</v>
      </c>
      <c r="T6" s="11">
        <f t="shared" si="1"/>
        <v>100</v>
      </c>
      <c r="U6" s="11">
        <f t="shared" si="1"/>
        <v>99.999999999999986</v>
      </c>
      <c r="V6" s="11">
        <f t="shared" si="1"/>
        <v>99.999999999999986</v>
      </c>
      <c r="W6" s="11">
        <f t="shared" si="1"/>
        <v>100</v>
      </c>
      <c r="X6" s="11">
        <f t="shared" si="1"/>
        <v>100.00000000000001</v>
      </c>
      <c r="Y6" s="11">
        <f t="shared" si="1"/>
        <v>100</v>
      </c>
      <c r="Z6" s="11">
        <f t="shared" si="1"/>
        <v>100</v>
      </c>
      <c r="AA6" s="11">
        <f t="shared" si="1"/>
        <v>100</v>
      </c>
      <c r="AB6" s="11">
        <f t="shared" si="1"/>
        <v>100</v>
      </c>
      <c r="AC6" s="11">
        <f t="shared" si="1"/>
        <v>100</v>
      </c>
      <c r="AD6" s="11">
        <f t="shared" si="1"/>
        <v>100</v>
      </c>
      <c r="AE6" s="11">
        <f t="shared" si="1"/>
        <v>100</v>
      </c>
      <c r="AF6" s="11">
        <f t="shared" si="1"/>
        <v>100</v>
      </c>
      <c r="AG6" s="11">
        <f t="shared" si="1"/>
        <v>100</v>
      </c>
      <c r="AH6" s="11">
        <f t="shared" si="1"/>
        <v>100</v>
      </c>
      <c r="AI6" s="11"/>
      <c r="AJ6" s="10">
        <f>IF(Q6-B6=0,"-",Q6-B6)</f>
        <v>2920</v>
      </c>
      <c r="AK6" s="11">
        <f>IF(AJ6="-","-",(AJ6/B6*100))</f>
        <v>10.528593062666763</v>
      </c>
    </row>
    <row r="7" spans="1:37" ht="13.8" customHeight="1" x14ac:dyDescent="0.3">
      <c r="A7" s="1" t="s">
        <v>6</v>
      </c>
      <c r="B7" s="12">
        <v>2955</v>
      </c>
      <c r="C7" s="12">
        <v>2978</v>
      </c>
      <c r="D7" s="12">
        <v>3040</v>
      </c>
      <c r="E7" s="12">
        <v>3083</v>
      </c>
      <c r="F7" s="12">
        <v>3113</v>
      </c>
      <c r="G7" s="12">
        <v>3136</v>
      </c>
      <c r="H7" s="12">
        <v>3129</v>
      </c>
      <c r="I7" s="12">
        <v>3165</v>
      </c>
      <c r="J7" s="12">
        <v>3183</v>
      </c>
      <c r="K7" s="12">
        <v>3250</v>
      </c>
      <c r="L7" s="12">
        <v>3240</v>
      </c>
      <c r="M7" s="12">
        <f>1492+1736</f>
        <v>3228</v>
      </c>
      <c r="N7" s="12">
        <v>3218</v>
      </c>
      <c r="O7" s="12">
        <v>3165</v>
      </c>
      <c r="P7" s="12">
        <v>3110</v>
      </c>
      <c r="Q7" s="12">
        <v>3047</v>
      </c>
      <c r="S7" s="13">
        <f t="shared" ref="S7:AH15" si="2">B7/B$6*100</f>
        <v>10.654791952116534</v>
      </c>
      <c r="T7" s="13">
        <f t="shared" si="2"/>
        <v>10.633056021708859</v>
      </c>
      <c r="U7" s="13">
        <f t="shared" si="2"/>
        <v>10.721213189913595</v>
      </c>
      <c r="V7" s="13">
        <f t="shared" si="2"/>
        <v>10.816784787032489</v>
      </c>
      <c r="W7" s="13">
        <f t="shared" si="2"/>
        <v>10.859554873369149</v>
      </c>
      <c r="X7" s="13">
        <f t="shared" si="2"/>
        <v>10.845206805920597</v>
      </c>
      <c r="Y7" s="13">
        <f t="shared" si="2"/>
        <v>10.79598385260325</v>
      </c>
      <c r="Z7" s="13">
        <f t="shared" si="2"/>
        <v>10.833846785787635</v>
      </c>
      <c r="AA7" s="13">
        <f t="shared" si="2"/>
        <v>10.793855335887958</v>
      </c>
      <c r="AB7" s="13">
        <f t="shared" si="2"/>
        <v>10.91006747457115</v>
      </c>
      <c r="AC7" s="13">
        <f t="shared" si="2"/>
        <v>10.841922098781957</v>
      </c>
      <c r="AD7" s="13">
        <f t="shared" si="2"/>
        <v>10.713930100567559</v>
      </c>
      <c r="AE7" s="13">
        <f t="shared" si="2"/>
        <v>10.60506195623517</v>
      </c>
      <c r="AF7" s="13">
        <f t="shared" si="2"/>
        <v>10.425244573273163</v>
      </c>
      <c r="AG7" s="13">
        <f t="shared" si="2"/>
        <v>10.18303264464163</v>
      </c>
      <c r="AH7" s="13">
        <f t="shared" si="2"/>
        <v>9.9399752071507788</v>
      </c>
      <c r="AI7" s="13"/>
      <c r="AJ7" s="12">
        <f t="shared" ref="AJ7:AJ15" si="3">IF(Q7-B7=0,"-",Q7-B7)</f>
        <v>92</v>
      </c>
      <c r="AK7" s="13">
        <f>IF(AJ7="-","-",(AJ7/B7*100))</f>
        <v>3.1133671742808797</v>
      </c>
    </row>
    <row r="8" spans="1:37" ht="13.8" customHeight="1" x14ac:dyDescent="0.3">
      <c r="A8" s="14" t="s">
        <v>7</v>
      </c>
      <c r="B8" s="12">
        <v>3406</v>
      </c>
      <c r="C8" s="12">
        <v>3336</v>
      </c>
      <c r="D8" s="12">
        <v>3318</v>
      </c>
      <c r="E8" s="12">
        <v>3258</v>
      </c>
      <c r="F8" s="12">
        <v>3232</v>
      </c>
      <c r="G8" s="12">
        <v>3249</v>
      </c>
      <c r="H8" s="12">
        <v>3160</v>
      </c>
      <c r="I8" s="12">
        <v>3196</v>
      </c>
      <c r="J8" s="12">
        <v>3228</v>
      </c>
      <c r="K8" s="12">
        <v>3256</v>
      </c>
      <c r="L8" s="12">
        <v>3263</v>
      </c>
      <c r="M8" s="12">
        <f>1746+1543</f>
        <v>3289</v>
      </c>
      <c r="N8" s="12">
        <v>3368</v>
      </c>
      <c r="O8" s="12">
        <v>3406</v>
      </c>
      <c r="P8" s="12">
        <v>3452</v>
      </c>
      <c r="Q8" s="12">
        <v>3478</v>
      </c>
      <c r="S8" s="13">
        <f t="shared" si="2"/>
        <v>12.280954784740752</v>
      </c>
      <c r="T8" s="13">
        <f t="shared" si="2"/>
        <v>11.911307887313887</v>
      </c>
      <c r="U8" s="13">
        <f t="shared" si="2"/>
        <v>11.701639922412273</v>
      </c>
      <c r="V8" s="13">
        <f t="shared" si="2"/>
        <v>11.430776787593853</v>
      </c>
      <c r="W8" s="13">
        <f t="shared" si="2"/>
        <v>11.274680806530386</v>
      </c>
      <c r="X8" s="13">
        <f t="shared" si="2"/>
        <v>11.235993913404343</v>
      </c>
      <c r="Y8" s="13">
        <f t="shared" si="2"/>
        <v>10.902943104578545</v>
      </c>
      <c r="Z8" s="13">
        <f t="shared" si="2"/>
        <v>10.9399602930102</v>
      </c>
      <c r="AA8" s="13">
        <f t="shared" si="2"/>
        <v>10.946454610193632</v>
      </c>
      <c r="AB8" s="13">
        <f t="shared" si="2"/>
        <v>10.930209137601128</v>
      </c>
      <c r="AC8" s="13">
        <f t="shared" si="2"/>
        <v>10.918886360594298</v>
      </c>
      <c r="AD8" s="13">
        <f t="shared" si="2"/>
        <v>10.916392844103688</v>
      </c>
      <c r="AE8" s="13">
        <f t="shared" si="2"/>
        <v>11.099393619825996</v>
      </c>
      <c r="AF8" s="13">
        <f t="shared" si="2"/>
        <v>11.219078362264897</v>
      </c>
      <c r="AG8" s="13">
        <f t="shared" si="2"/>
        <v>11.30283880684981</v>
      </c>
      <c r="AH8" s="13">
        <f t="shared" si="2"/>
        <v>11.345990735303712</v>
      </c>
      <c r="AI8" s="13"/>
      <c r="AJ8" s="12">
        <f t="shared" si="3"/>
        <v>72</v>
      </c>
      <c r="AK8" s="66">
        <f t="shared" ref="AK8:AK15" si="4">IF(AJ8="-","-",(AJ8/B8*100))</f>
        <v>2.1139166177334117</v>
      </c>
    </row>
    <row r="9" spans="1:37" ht="13.8" customHeight="1" x14ac:dyDescent="0.3">
      <c r="A9" s="15" t="s">
        <v>8</v>
      </c>
      <c r="B9" s="12">
        <v>2930</v>
      </c>
      <c r="C9" s="12">
        <v>2970</v>
      </c>
      <c r="D9" s="12">
        <v>3068</v>
      </c>
      <c r="E9" s="12">
        <v>3103</v>
      </c>
      <c r="F9" s="12">
        <v>3103</v>
      </c>
      <c r="G9" s="12">
        <v>3141</v>
      </c>
      <c r="H9" s="12">
        <v>3185</v>
      </c>
      <c r="I9" s="12">
        <v>3166</v>
      </c>
      <c r="J9" s="12">
        <v>3146</v>
      </c>
      <c r="K9" s="12">
        <v>3067</v>
      </c>
      <c r="L9" s="12">
        <v>2985</v>
      </c>
      <c r="M9" s="12">
        <f>1638+1264</f>
        <v>2902</v>
      </c>
      <c r="N9" s="12">
        <v>2756</v>
      </c>
      <c r="O9" s="12">
        <v>2644</v>
      </c>
      <c r="P9" s="12">
        <v>2614</v>
      </c>
      <c r="Q9" s="12">
        <v>2639</v>
      </c>
      <c r="S9" s="13">
        <f t="shared" si="2"/>
        <v>10.56464988822384</v>
      </c>
      <c r="T9" s="13">
        <f t="shared" si="2"/>
        <v>10.604491734209304</v>
      </c>
      <c r="U9" s="13">
        <f t="shared" si="2"/>
        <v>10.819961206136485</v>
      </c>
      <c r="V9" s="13">
        <f t="shared" si="2"/>
        <v>10.886955301382359</v>
      </c>
      <c r="W9" s="13">
        <f t="shared" si="2"/>
        <v>10.824670341170725</v>
      </c>
      <c r="X9" s="13">
        <f t="shared" si="2"/>
        <v>10.862498270853507</v>
      </c>
      <c r="Y9" s="13">
        <f t="shared" si="2"/>
        <v>10.989200565848947</v>
      </c>
      <c r="Z9" s="13">
        <f t="shared" si="2"/>
        <v>10.837269802149654</v>
      </c>
      <c r="AA9" s="13">
        <f t="shared" si="2"/>
        <v>10.668384821458849</v>
      </c>
      <c r="AB9" s="13">
        <f t="shared" si="2"/>
        <v>10.295746752156838</v>
      </c>
      <c r="AC9" s="13">
        <f t="shared" si="2"/>
        <v>9.9886226743407835</v>
      </c>
      <c r="AD9" s="13">
        <f t="shared" si="2"/>
        <v>9.6319160941285809</v>
      </c>
      <c r="AE9" s="13">
        <f t="shared" si="2"/>
        <v>9.0825204323754285</v>
      </c>
      <c r="AF9" s="13">
        <f t="shared" si="2"/>
        <v>8.7091142659507881</v>
      </c>
      <c r="AG9" s="13">
        <f t="shared" si="2"/>
        <v>8.5589862807373702</v>
      </c>
      <c r="AH9" s="13">
        <f t="shared" si="2"/>
        <v>8.6089906700593737</v>
      </c>
      <c r="AI9" s="13"/>
      <c r="AJ9" s="12">
        <f t="shared" si="3"/>
        <v>-291</v>
      </c>
      <c r="AK9" s="13">
        <f t="shared" si="4"/>
        <v>-9.9317406143344709</v>
      </c>
    </row>
    <row r="10" spans="1:37" ht="13.8" customHeight="1" x14ac:dyDescent="0.3">
      <c r="A10" s="1" t="s">
        <v>0</v>
      </c>
      <c r="B10" s="12">
        <v>7432</v>
      </c>
      <c r="C10" s="12">
        <v>7482</v>
      </c>
      <c r="D10" s="12">
        <v>7528</v>
      </c>
      <c r="E10" s="12">
        <v>7552</v>
      </c>
      <c r="F10" s="12">
        <v>7577</v>
      </c>
      <c r="G10" s="12">
        <v>7545</v>
      </c>
      <c r="H10" s="12">
        <v>7466</v>
      </c>
      <c r="I10" s="12">
        <v>7470</v>
      </c>
      <c r="J10" s="12">
        <v>7430</v>
      </c>
      <c r="K10" s="12">
        <v>7497</v>
      </c>
      <c r="L10" s="12">
        <v>7559</v>
      </c>
      <c r="M10" s="12">
        <f>1913+1935+1891+1962</f>
        <v>7701</v>
      </c>
      <c r="N10" s="12">
        <v>7766</v>
      </c>
      <c r="O10" s="12">
        <v>7765</v>
      </c>
      <c r="P10" s="12">
        <v>7807</v>
      </c>
      <c r="Q10" s="12">
        <v>7817</v>
      </c>
      <c r="S10" s="13">
        <f t="shared" si="2"/>
        <v>26.797432754020335</v>
      </c>
      <c r="T10" s="13">
        <f t="shared" si="2"/>
        <v>26.714749883957584</v>
      </c>
      <c r="U10" s="13">
        <f t="shared" si="2"/>
        <v>26.54910950449656</v>
      </c>
      <c r="V10" s="13">
        <f t="shared" si="2"/>
        <v>26.496386218510981</v>
      </c>
      <c r="W10" s="13">
        <f t="shared" si="2"/>
        <v>26.432010046745276</v>
      </c>
      <c r="X10" s="13">
        <f t="shared" si="2"/>
        <v>26.092820583759856</v>
      </c>
      <c r="Y10" s="13">
        <f t="shared" si="2"/>
        <v>25.759928233792223</v>
      </c>
      <c r="Z10" s="13">
        <f t="shared" si="2"/>
        <v>25.56993222427603</v>
      </c>
      <c r="AA10" s="13">
        <f t="shared" si="2"/>
        <v>25.195835735358944</v>
      </c>
      <c r="AB10" s="13">
        <f t="shared" si="2"/>
        <v>25.167007955956898</v>
      </c>
      <c r="AC10" s="13">
        <f t="shared" si="2"/>
        <v>25.294471958238525</v>
      </c>
      <c r="AD10" s="13">
        <f t="shared" si="2"/>
        <v>25.560091606093799</v>
      </c>
      <c r="AE10" s="13">
        <f t="shared" si="2"/>
        <v>25.593197996308991</v>
      </c>
      <c r="AF10" s="13">
        <f t="shared" si="2"/>
        <v>25.577258802990876</v>
      </c>
      <c r="AG10" s="13">
        <f t="shared" si="2"/>
        <v>25.562358796372092</v>
      </c>
      <c r="AH10" s="13">
        <f t="shared" si="2"/>
        <v>25.500750309910615</v>
      </c>
      <c r="AI10" s="13"/>
      <c r="AJ10" s="12">
        <f t="shared" si="3"/>
        <v>385</v>
      </c>
      <c r="AK10" s="13">
        <f t="shared" si="4"/>
        <v>5.1803013993541445</v>
      </c>
    </row>
    <row r="11" spans="1:37" ht="13.8" customHeight="1" x14ac:dyDescent="0.3">
      <c r="A11" s="1" t="s">
        <v>1</v>
      </c>
      <c r="B11" s="12">
        <v>6078</v>
      </c>
      <c r="C11" s="12">
        <v>6096</v>
      </c>
      <c r="D11" s="12">
        <v>6043</v>
      </c>
      <c r="E11" s="12">
        <v>5979</v>
      </c>
      <c r="F11" s="12">
        <v>5936</v>
      </c>
      <c r="G11" s="12">
        <v>5946</v>
      </c>
      <c r="H11" s="12">
        <v>6020</v>
      </c>
      <c r="I11" s="12">
        <v>6048</v>
      </c>
      <c r="J11" s="12">
        <v>6101</v>
      </c>
      <c r="K11" s="12">
        <v>6099</v>
      </c>
      <c r="L11" s="12">
        <v>6051</v>
      </c>
      <c r="M11" s="12">
        <f>2097+2061+1920</f>
        <v>6078</v>
      </c>
      <c r="N11" s="12">
        <v>6136</v>
      </c>
      <c r="O11" s="12">
        <v>6139</v>
      </c>
      <c r="P11" s="12">
        <v>6174</v>
      </c>
      <c r="Q11" s="12">
        <v>6154</v>
      </c>
      <c r="S11" s="13">
        <f t="shared" si="2"/>
        <v>21.915338573591981</v>
      </c>
      <c r="T11" s="13">
        <f t="shared" si="2"/>
        <v>21.765987074659908</v>
      </c>
      <c r="U11" s="13">
        <f t="shared" si="2"/>
        <v>21.311937929818374</v>
      </c>
      <c r="V11" s="13">
        <f t="shared" si="2"/>
        <v>20.977475264893691</v>
      </c>
      <c r="W11" s="13">
        <f t="shared" si="2"/>
        <v>20.707458312984024</v>
      </c>
      <c r="X11" s="13">
        <f t="shared" si="2"/>
        <v>20.563010098215521</v>
      </c>
      <c r="Y11" s="13">
        <f t="shared" si="2"/>
        <v>20.770796673912294</v>
      </c>
      <c r="Z11" s="13">
        <f t="shared" si="2"/>
        <v>20.702402957486139</v>
      </c>
      <c r="AA11" s="13">
        <f t="shared" si="2"/>
        <v>20.68907050086473</v>
      </c>
      <c r="AB11" s="13">
        <f t="shared" si="2"/>
        <v>20.474000469972136</v>
      </c>
      <c r="AC11" s="13">
        <f t="shared" si="2"/>
        <v>20.24829340115112</v>
      </c>
      <c r="AD11" s="13">
        <f t="shared" si="2"/>
        <v>20.173255003485014</v>
      </c>
      <c r="AE11" s="13">
        <f t="shared" si="2"/>
        <v>20.221460585288689</v>
      </c>
      <c r="AF11" s="13">
        <f t="shared" si="2"/>
        <v>20.221351164399355</v>
      </c>
      <c r="AG11" s="13">
        <f t="shared" si="2"/>
        <v>20.215448086179236</v>
      </c>
      <c r="AH11" s="13">
        <f t="shared" si="2"/>
        <v>20.075683434462061</v>
      </c>
      <c r="AI11" s="13"/>
      <c r="AJ11" s="12">
        <f t="shared" si="3"/>
        <v>76</v>
      </c>
      <c r="AK11" s="66">
        <f t="shared" si="4"/>
        <v>1.2504113195129978</v>
      </c>
    </row>
    <row r="12" spans="1:37" ht="13.8" customHeight="1" x14ac:dyDescent="0.3">
      <c r="A12" s="1" t="s">
        <v>2</v>
      </c>
      <c r="B12" s="12">
        <v>4933</v>
      </c>
      <c r="C12" s="12">
        <v>5145</v>
      </c>
      <c r="D12" s="12">
        <v>5358</v>
      </c>
      <c r="E12" s="12">
        <v>5527</v>
      </c>
      <c r="F12" s="12">
        <v>5705</v>
      </c>
      <c r="G12" s="12">
        <v>5899</v>
      </c>
      <c r="H12" s="12">
        <v>6023</v>
      </c>
      <c r="I12" s="12">
        <v>6169</v>
      </c>
      <c r="J12" s="12">
        <v>6401</v>
      </c>
      <c r="K12" s="12">
        <v>6620</v>
      </c>
      <c r="L12" s="12">
        <v>6786</v>
      </c>
      <c r="M12" s="12">
        <f>1976+4955</f>
        <v>6931</v>
      </c>
      <c r="N12" s="12">
        <v>7100</v>
      </c>
      <c r="O12" s="12">
        <v>7240</v>
      </c>
      <c r="P12" s="12">
        <v>7384</v>
      </c>
      <c r="Q12" s="12">
        <v>7519</v>
      </c>
      <c r="R12" s="48" t="s">
        <v>3</v>
      </c>
      <c r="S12" s="13">
        <f t="shared" si="2"/>
        <v>17.786832047306554</v>
      </c>
      <c r="T12" s="13">
        <f t="shared" si="2"/>
        <v>18.370407398150462</v>
      </c>
      <c r="U12" s="13">
        <f t="shared" si="2"/>
        <v>18.896138247222712</v>
      </c>
      <c r="V12" s="13">
        <f t="shared" si="2"/>
        <v>19.391621640586624</v>
      </c>
      <c r="W12" s="13">
        <f t="shared" si="2"/>
        <v>19.901625619200448</v>
      </c>
      <c r="X12" s="13">
        <f t="shared" si="2"/>
        <v>20.400470327846175</v>
      </c>
      <c r="Y12" s="13">
        <f t="shared" si="2"/>
        <v>20.781147569264739</v>
      </c>
      <c r="Z12" s="13">
        <f t="shared" si="2"/>
        <v>21.11658793729034</v>
      </c>
      <c r="AA12" s="13">
        <f t="shared" si="2"/>
        <v>21.706398996235883</v>
      </c>
      <c r="AB12" s="13">
        <f t="shared" si="2"/>
        <v>22.22296820974185</v>
      </c>
      <c r="AC12" s="13">
        <f t="shared" si="2"/>
        <v>22.70780350689332</v>
      </c>
      <c r="AD12" s="13">
        <f t="shared" si="2"/>
        <v>23.00441435162136</v>
      </c>
      <c r="AE12" s="13">
        <f t="shared" si="2"/>
        <v>23.398365409965727</v>
      </c>
      <c r="AF12" s="13">
        <f t="shared" si="2"/>
        <v>23.847952831120921</v>
      </c>
      <c r="AG12" s="13">
        <f t="shared" si="2"/>
        <v>24.17733538521987</v>
      </c>
      <c r="AH12" s="13">
        <f t="shared" si="2"/>
        <v>24.528609643113462</v>
      </c>
      <c r="AI12" s="13"/>
      <c r="AJ12" s="12">
        <f t="shared" si="3"/>
        <v>2586</v>
      </c>
      <c r="AK12" s="13">
        <f t="shared" si="4"/>
        <v>52.422460977093046</v>
      </c>
    </row>
    <row r="13" spans="1:37" ht="17.399999999999999" customHeight="1" x14ac:dyDescent="0.25">
      <c r="A13" s="1" t="s">
        <v>9</v>
      </c>
      <c r="B13" s="12">
        <f t="shared" ref="B13:J13" si="5">SUM(B7:B8)</f>
        <v>6361</v>
      </c>
      <c r="C13" s="12">
        <f t="shared" si="5"/>
        <v>6314</v>
      </c>
      <c r="D13" s="12">
        <f t="shared" si="5"/>
        <v>6358</v>
      </c>
      <c r="E13" s="12">
        <f t="shared" si="5"/>
        <v>6341</v>
      </c>
      <c r="F13" s="12">
        <f t="shared" si="5"/>
        <v>6345</v>
      </c>
      <c r="G13" s="12">
        <f t="shared" si="5"/>
        <v>6385</v>
      </c>
      <c r="H13" s="12">
        <f t="shared" si="5"/>
        <v>6289</v>
      </c>
      <c r="I13" s="12">
        <f t="shared" si="5"/>
        <v>6361</v>
      </c>
      <c r="J13" s="12">
        <f t="shared" si="5"/>
        <v>6411</v>
      </c>
      <c r="K13" s="12">
        <f t="shared" ref="K13" si="6">SUM(K7:K8)</f>
        <v>6506</v>
      </c>
      <c r="L13" s="12">
        <f>SUM(L7:L8)</f>
        <v>6503</v>
      </c>
      <c r="M13" s="12">
        <f>SUM(M7:M8)</f>
        <v>6517</v>
      </c>
      <c r="N13" s="12">
        <f>SUM(N7:N8)</f>
        <v>6586</v>
      </c>
      <c r="O13" s="12">
        <f>SUM(O7:O8)</f>
        <v>6571</v>
      </c>
      <c r="P13" s="12">
        <f t="shared" ref="P13:Q13" si="7">SUM(P7:P8)</f>
        <v>6562</v>
      </c>
      <c r="Q13" s="12">
        <f t="shared" si="7"/>
        <v>6525</v>
      </c>
      <c r="R13" s="12"/>
      <c r="S13" s="13">
        <f t="shared" si="2"/>
        <v>22.935746736857286</v>
      </c>
      <c r="T13" s="13">
        <f t="shared" si="2"/>
        <v>22.544363909022742</v>
      </c>
      <c r="U13" s="13">
        <f t="shared" si="2"/>
        <v>22.422853112325868</v>
      </c>
      <c r="V13" s="13">
        <f t="shared" si="2"/>
        <v>22.247561574626342</v>
      </c>
      <c r="W13" s="13">
        <f t="shared" si="2"/>
        <v>22.134235679899533</v>
      </c>
      <c r="X13" s="13">
        <f t="shared" si="2"/>
        <v>22.081200719324944</v>
      </c>
      <c r="Y13" s="13">
        <f t="shared" si="2"/>
        <v>21.698926957181797</v>
      </c>
      <c r="Z13" s="13">
        <f t="shared" si="2"/>
        <v>21.773807078797837</v>
      </c>
      <c r="AA13" s="13">
        <f t="shared" si="2"/>
        <v>21.740309946081592</v>
      </c>
      <c r="AB13" s="13">
        <f t="shared" si="2"/>
        <v>21.840276612172278</v>
      </c>
      <c r="AC13" s="13">
        <f t="shared" si="2"/>
        <v>21.760808459376253</v>
      </c>
      <c r="AD13" s="13">
        <f t="shared" si="2"/>
        <v>21.630322944671246</v>
      </c>
      <c r="AE13" s="13">
        <f t="shared" si="2"/>
        <v>21.704455576061164</v>
      </c>
      <c r="AF13" s="13">
        <f t="shared" si="2"/>
        <v>21.64432293553806</v>
      </c>
      <c r="AG13" s="13">
        <f t="shared" si="2"/>
        <v>21.485871451491438</v>
      </c>
      <c r="AH13" s="13">
        <f t="shared" si="2"/>
        <v>21.285965942454492</v>
      </c>
      <c r="AI13" s="13"/>
      <c r="AJ13" s="12">
        <f t="shared" si="3"/>
        <v>164</v>
      </c>
      <c r="AK13" s="13">
        <f t="shared" si="4"/>
        <v>2.5782109731174345</v>
      </c>
    </row>
    <row r="14" spans="1:37" ht="13.8" customHeight="1" x14ac:dyDescent="0.25">
      <c r="A14" s="1" t="s">
        <v>10</v>
      </c>
      <c r="B14" s="12">
        <f t="shared" ref="B14:L14" si="8">SUM(B9:B11)</f>
        <v>16440</v>
      </c>
      <c r="C14" s="12">
        <f t="shared" si="8"/>
        <v>16548</v>
      </c>
      <c r="D14" s="12">
        <f t="shared" si="8"/>
        <v>16639</v>
      </c>
      <c r="E14" s="12">
        <f t="shared" si="8"/>
        <v>16634</v>
      </c>
      <c r="F14" s="12">
        <f t="shared" si="8"/>
        <v>16616</v>
      </c>
      <c r="G14" s="12">
        <f t="shared" si="8"/>
        <v>16632</v>
      </c>
      <c r="H14" s="12">
        <f t="shared" si="8"/>
        <v>16671</v>
      </c>
      <c r="I14" s="12">
        <f t="shared" si="8"/>
        <v>16684</v>
      </c>
      <c r="J14" s="12">
        <f t="shared" si="8"/>
        <v>16677</v>
      </c>
      <c r="K14" s="12">
        <f t="shared" si="8"/>
        <v>16663</v>
      </c>
      <c r="L14" s="12">
        <f t="shared" si="8"/>
        <v>16595</v>
      </c>
      <c r="M14" s="12">
        <f>SUM(M9:M11)</f>
        <v>16681</v>
      </c>
      <c r="N14" s="12">
        <f>SUM(N9:N11)</f>
        <v>16658</v>
      </c>
      <c r="O14" s="12">
        <f>SUM(O9:O11)</f>
        <v>16548</v>
      </c>
      <c r="P14" s="12">
        <f t="shared" ref="P14:Q14" si="9">SUM(P9:P11)</f>
        <v>16595</v>
      </c>
      <c r="Q14" s="12">
        <f t="shared" si="9"/>
        <v>16610</v>
      </c>
      <c r="R14" s="12"/>
      <c r="S14" s="13">
        <f t="shared" si="2"/>
        <v>59.277421215836156</v>
      </c>
      <c r="T14" s="13">
        <f t="shared" si="2"/>
        <v>59.085228692826796</v>
      </c>
      <c r="U14" s="13">
        <f t="shared" si="2"/>
        <v>58.681008640451417</v>
      </c>
      <c r="V14" s="13">
        <f t="shared" si="2"/>
        <v>58.360816784787026</v>
      </c>
      <c r="W14" s="13">
        <f t="shared" si="2"/>
        <v>57.964138700900023</v>
      </c>
      <c r="X14" s="13">
        <f t="shared" si="2"/>
        <v>57.518328952828881</v>
      </c>
      <c r="Y14" s="13">
        <f t="shared" si="2"/>
        <v>57.519925473553457</v>
      </c>
      <c r="Z14" s="13">
        <f t="shared" si="2"/>
        <v>57.109604983911822</v>
      </c>
      <c r="AA14" s="13">
        <f t="shared" si="2"/>
        <v>56.553291057682529</v>
      </c>
      <c r="AB14" s="13">
        <f t="shared" si="2"/>
        <v>55.936755178085875</v>
      </c>
      <c r="AC14" s="13">
        <f t="shared" si="2"/>
        <v>55.531388033730423</v>
      </c>
      <c r="AD14" s="13">
        <f t="shared" si="2"/>
        <v>55.365262703707394</v>
      </c>
      <c r="AE14" s="13">
        <f t="shared" si="2"/>
        <v>54.897179013973108</v>
      </c>
      <c r="AF14" s="13">
        <f t="shared" si="2"/>
        <v>54.507724233341015</v>
      </c>
      <c r="AG14" s="13">
        <f t="shared" si="2"/>
        <v>54.336793163288696</v>
      </c>
      <c r="AH14" s="13">
        <f t="shared" si="2"/>
        <v>54.185424414432049</v>
      </c>
      <c r="AI14" s="13"/>
      <c r="AJ14" s="12">
        <f t="shared" si="3"/>
        <v>170</v>
      </c>
      <c r="AK14" s="13">
        <f t="shared" si="4"/>
        <v>1.0340632603406326</v>
      </c>
    </row>
    <row r="15" spans="1:37" ht="13.8" customHeight="1" x14ac:dyDescent="0.25">
      <c r="A15" s="1" t="s">
        <v>2</v>
      </c>
      <c r="B15" s="12">
        <f>SUM(B12)</f>
        <v>4933</v>
      </c>
      <c r="C15" s="12">
        <f>SUM(C12)</f>
        <v>5145</v>
      </c>
      <c r="D15" s="12">
        <f>SUM(D12)</f>
        <v>5358</v>
      </c>
      <c r="E15" s="12">
        <f>SUM(E12)</f>
        <v>5527</v>
      </c>
      <c r="F15" s="12">
        <f t="shared" ref="F15:L15" si="10">SUM(F12:F12)</f>
        <v>5705</v>
      </c>
      <c r="G15" s="12">
        <f t="shared" si="10"/>
        <v>5899</v>
      </c>
      <c r="H15" s="12">
        <f t="shared" si="10"/>
        <v>6023</v>
      </c>
      <c r="I15" s="12">
        <f t="shared" si="10"/>
        <v>6169</v>
      </c>
      <c r="J15" s="12">
        <f t="shared" si="10"/>
        <v>6401</v>
      </c>
      <c r="K15" s="12">
        <f t="shared" si="10"/>
        <v>6620</v>
      </c>
      <c r="L15" s="12">
        <f t="shared" si="10"/>
        <v>6786</v>
      </c>
      <c r="M15" s="12">
        <f>M12</f>
        <v>6931</v>
      </c>
      <c r="N15" s="12">
        <f>N12</f>
        <v>7100</v>
      </c>
      <c r="O15" s="12">
        <f>O12</f>
        <v>7240</v>
      </c>
      <c r="P15" s="12">
        <f t="shared" ref="P15:Q15" si="11">P12</f>
        <v>7384</v>
      </c>
      <c r="Q15" s="12">
        <f t="shared" si="11"/>
        <v>7519</v>
      </c>
      <c r="R15" s="12"/>
      <c r="S15" s="51">
        <f t="shared" si="2"/>
        <v>17.786832047306554</v>
      </c>
      <c r="T15" s="51">
        <f t="shared" si="2"/>
        <v>18.370407398150462</v>
      </c>
      <c r="U15" s="51">
        <f t="shared" si="2"/>
        <v>18.896138247222712</v>
      </c>
      <c r="V15" s="51">
        <f t="shared" si="2"/>
        <v>19.391621640586624</v>
      </c>
      <c r="W15" s="51">
        <f t="shared" si="2"/>
        <v>19.901625619200448</v>
      </c>
      <c r="X15" s="51">
        <f t="shared" si="2"/>
        <v>20.400470327846175</v>
      </c>
      <c r="Y15" s="51">
        <f t="shared" si="2"/>
        <v>20.781147569264739</v>
      </c>
      <c r="Z15" s="51">
        <f t="shared" si="2"/>
        <v>21.11658793729034</v>
      </c>
      <c r="AA15" s="51">
        <f t="shared" si="2"/>
        <v>21.706398996235883</v>
      </c>
      <c r="AB15" s="51">
        <f t="shared" si="2"/>
        <v>22.22296820974185</v>
      </c>
      <c r="AC15" s="51">
        <f t="shared" si="2"/>
        <v>22.70780350689332</v>
      </c>
      <c r="AD15" s="51">
        <f t="shared" si="2"/>
        <v>23.00441435162136</v>
      </c>
      <c r="AE15" s="51">
        <f t="shared" si="2"/>
        <v>23.398365409965727</v>
      </c>
      <c r="AF15" s="51">
        <f t="shared" si="2"/>
        <v>23.847952831120921</v>
      </c>
      <c r="AG15" s="51">
        <f t="shared" si="2"/>
        <v>24.17733538521987</v>
      </c>
      <c r="AH15" s="51">
        <f t="shared" si="2"/>
        <v>24.528609643113462</v>
      </c>
      <c r="AI15" s="51"/>
      <c r="AJ15" s="12">
        <f t="shared" si="3"/>
        <v>2586</v>
      </c>
      <c r="AK15" s="13">
        <f t="shared" si="4"/>
        <v>52.422460977093046</v>
      </c>
    </row>
    <row r="16" spans="1:37" ht="17.399999999999999" customHeight="1" x14ac:dyDescent="0.25">
      <c r="A16" s="9" t="s">
        <v>67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10"/>
      <c r="AK16" s="13"/>
    </row>
    <row r="17" spans="1:37" ht="13.8" customHeight="1" x14ac:dyDescent="0.25">
      <c r="A17" s="9" t="s">
        <v>27</v>
      </c>
      <c r="B17" s="10">
        <f t="shared" ref="B17:Q17" si="12">SUM(B18:B23)</f>
        <v>5351427</v>
      </c>
      <c r="C17" s="10">
        <f t="shared" si="12"/>
        <v>5375276</v>
      </c>
      <c r="D17" s="10">
        <f t="shared" si="12"/>
        <v>5401267</v>
      </c>
      <c r="E17" s="10">
        <f t="shared" si="12"/>
        <v>5426674</v>
      </c>
      <c r="F17" s="10">
        <f t="shared" si="12"/>
        <v>5451270</v>
      </c>
      <c r="G17" s="10">
        <f t="shared" si="12"/>
        <v>5471753</v>
      </c>
      <c r="H17" s="10">
        <f t="shared" si="12"/>
        <v>5487308</v>
      </c>
      <c r="I17" s="10">
        <f t="shared" si="12"/>
        <v>5503297</v>
      </c>
      <c r="J17" s="10">
        <f t="shared" si="12"/>
        <v>5513130</v>
      </c>
      <c r="K17" s="10">
        <f t="shared" si="12"/>
        <v>5517919</v>
      </c>
      <c r="L17" s="10">
        <f t="shared" si="12"/>
        <v>5525292</v>
      </c>
      <c r="M17" s="10">
        <f t="shared" si="12"/>
        <v>5533793</v>
      </c>
      <c r="N17" s="10">
        <f t="shared" si="12"/>
        <v>5548241</v>
      </c>
      <c r="O17" s="10">
        <f t="shared" si="12"/>
        <v>5563970</v>
      </c>
      <c r="P17" s="10">
        <f t="shared" si="12"/>
        <v>5603851</v>
      </c>
      <c r="Q17" s="10">
        <f t="shared" si="12"/>
        <v>5635971</v>
      </c>
      <c r="R17" s="12"/>
      <c r="S17" s="70">
        <f t="shared" ref="S17:AH17" si="13">SUM(S18:S23)</f>
        <v>99.999999999999986</v>
      </c>
      <c r="T17" s="70">
        <f t="shared" si="13"/>
        <v>100</v>
      </c>
      <c r="U17" s="70">
        <f t="shared" si="13"/>
        <v>100</v>
      </c>
      <c r="V17" s="70">
        <f t="shared" si="13"/>
        <v>100</v>
      </c>
      <c r="W17" s="70">
        <f t="shared" si="13"/>
        <v>100</v>
      </c>
      <c r="X17" s="70">
        <f t="shared" si="13"/>
        <v>100.00000000000001</v>
      </c>
      <c r="Y17" s="70">
        <f t="shared" si="13"/>
        <v>100</v>
      </c>
      <c r="Z17" s="70">
        <f t="shared" si="13"/>
        <v>100</v>
      </c>
      <c r="AA17" s="70">
        <f t="shared" si="13"/>
        <v>99.999999999999986</v>
      </c>
      <c r="AB17" s="70">
        <f t="shared" si="13"/>
        <v>100</v>
      </c>
      <c r="AC17" s="70">
        <f t="shared" si="13"/>
        <v>100</v>
      </c>
      <c r="AD17" s="70">
        <f t="shared" si="13"/>
        <v>100</v>
      </c>
      <c r="AE17" s="70">
        <f t="shared" si="13"/>
        <v>100</v>
      </c>
      <c r="AF17" s="70">
        <f t="shared" si="13"/>
        <v>100</v>
      </c>
      <c r="AG17" s="70">
        <f t="shared" si="13"/>
        <v>99.999999999999986</v>
      </c>
      <c r="AH17" s="70">
        <f t="shared" si="13"/>
        <v>100</v>
      </c>
      <c r="AI17" s="51"/>
      <c r="AJ17" s="10">
        <f>IF(Q17-B17=0,"-",Q17-B17)</f>
        <v>284544</v>
      </c>
      <c r="AK17" s="11">
        <f>IF(AJ17="-","-",(AJ17/B17*100))</f>
        <v>5.3171611983121512</v>
      </c>
    </row>
    <row r="18" spans="1:37" ht="13.8" customHeight="1" x14ac:dyDescent="0.25">
      <c r="A18" s="1" t="s">
        <v>6</v>
      </c>
      <c r="B18" s="12">
        <v>585900</v>
      </c>
      <c r="C18" s="12">
        <v>590968</v>
      </c>
      <c r="D18" s="12">
        <v>596093</v>
      </c>
      <c r="E18" s="12">
        <v>601063</v>
      </c>
      <c r="F18" s="12">
        <v>603879</v>
      </c>
      <c r="G18" s="12">
        <v>604309</v>
      </c>
      <c r="H18" s="12">
        <v>602096</v>
      </c>
      <c r="I18" s="12">
        <v>596434</v>
      </c>
      <c r="J18" s="12">
        <v>588574</v>
      </c>
      <c r="K18" s="12">
        <v>576696</v>
      </c>
      <c r="L18" s="12">
        <v>562211</v>
      </c>
      <c r="M18" s="12">
        <v>547942</v>
      </c>
      <c r="N18" s="12">
        <v>537442</v>
      </c>
      <c r="O18" s="12">
        <v>524134</v>
      </c>
      <c r="P18" s="12">
        <v>513924</v>
      </c>
      <c r="Q18" s="12">
        <v>502575</v>
      </c>
      <c r="R18" s="12"/>
      <c r="S18" s="51">
        <f>B18/B$17*100</f>
        <v>10.948481591919315</v>
      </c>
      <c r="T18" s="51">
        <f t="shared" ref="T18:AH26" si="14">C18/C$17*100</f>
        <v>10.994188949553473</v>
      </c>
      <c r="U18" s="51">
        <f t="shared" si="14"/>
        <v>11.036169846815572</v>
      </c>
      <c r="V18" s="51">
        <f t="shared" si="14"/>
        <v>11.076084540917696</v>
      </c>
      <c r="W18" s="51">
        <f t="shared" si="14"/>
        <v>11.077767199203121</v>
      </c>
      <c r="X18" s="51">
        <f t="shared" si="14"/>
        <v>11.044157146713312</v>
      </c>
      <c r="Y18" s="51">
        <f t="shared" si="14"/>
        <v>10.972520587508484</v>
      </c>
      <c r="Z18" s="51">
        <f t="shared" si="14"/>
        <v>10.837757802277435</v>
      </c>
      <c r="AA18" s="51">
        <f t="shared" si="14"/>
        <v>10.675859266877437</v>
      </c>
      <c r="AB18" s="51">
        <f t="shared" si="14"/>
        <v>10.451331380544007</v>
      </c>
      <c r="AC18" s="51">
        <f t="shared" si="14"/>
        <v>10.175226938232406</v>
      </c>
      <c r="AD18" s="51">
        <f t="shared" si="14"/>
        <v>9.9017437045440619</v>
      </c>
      <c r="AE18" s="51">
        <f t="shared" si="14"/>
        <v>9.6867097157459447</v>
      </c>
      <c r="AF18" s="51">
        <f t="shared" si="14"/>
        <v>9.4201442495196765</v>
      </c>
      <c r="AG18" s="51">
        <f t="shared" si="14"/>
        <v>9.1709076490434889</v>
      </c>
      <c r="AH18" s="51">
        <f t="shared" si="14"/>
        <v>8.917274414648336</v>
      </c>
      <c r="AI18" s="51"/>
      <c r="AJ18" s="12">
        <f t="shared" ref="AJ18:AJ26" si="15">IF(Q18-B18=0,"-",Q18-B18)</f>
        <v>-83325</v>
      </c>
      <c r="AK18" s="13">
        <f>IF(AJ18="-","-",(AJ18/B18*100))</f>
        <v>-14.221710189452125</v>
      </c>
    </row>
    <row r="19" spans="1:37" ht="13.8" customHeight="1" x14ac:dyDescent="0.25">
      <c r="A19" s="14" t="s">
        <v>7</v>
      </c>
      <c r="B19" s="12">
        <v>637059</v>
      </c>
      <c r="C19" s="12">
        <v>628793</v>
      </c>
      <c r="D19" s="12">
        <v>620655</v>
      </c>
      <c r="E19" s="12">
        <v>611042</v>
      </c>
      <c r="F19" s="12">
        <v>604688</v>
      </c>
      <c r="G19" s="12">
        <v>598881</v>
      </c>
      <c r="H19" s="12">
        <v>595098</v>
      </c>
      <c r="I19" s="12">
        <v>596408</v>
      </c>
      <c r="J19" s="12">
        <v>597905</v>
      </c>
      <c r="K19" s="12">
        <v>601705</v>
      </c>
      <c r="L19" s="12">
        <v>605496</v>
      </c>
      <c r="M19" s="12">
        <v>611151</v>
      </c>
      <c r="N19" s="12">
        <v>617047</v>
      </c>
      <c r="O19" s="12">
        <v>624154</v>
      </c>
      <c r="P19" s="12">
        <v>633113</v>
      </c>
      <c r="Q19" s="12">
        <v>638400</v>
      </c>
      <c r="R19" s="12"/>
      <c r="S19" s="51">
        <f t="shared" ref="S19:S26" si="16">B19/B$17*100</f>
        <v>11.904469592876815</v>
      </c>
      <c r="T19" s="51">
        <f t="shared" si="14"/>
        <v>11.697873746389952</v>
      </c>
      <c r="U19" s="51">
        <f t="shared" si="14"/>
        <v>11.490915001980092</v>
      </c>
      <c r="V19" s="51">
        <f t="shared" si="14"/>
        <v>11.259972498808663</v>
      </c>
      <c r="W19" s="51">
        <f t="shared" si="14"/>
        <v>11.092607777637138</v>
      </c>
      <c r="X19" s="51">
        <f t="shared" si="14"/>
        <v>10.944956762485441</v>
      </c>
      <c r="Y19" s="51">
        <f t="shared" si="14"/>
        <v>10.844989929488195</v>
      </c>
      <c r="Z19" s="51">
        <f t="shared" si="14"/>
        <v>10.837285358213448</v>
      </c>
      <c r="AA19" s="51">
        <f t="shared" si="14"/>
        <v>10.845109765233179</v>
      </c>
      <c r="AB19" s="51">
        <f t="shared" si="14"/>
        <v>10.904563840099863</v>
      </c>
      <c r="AC19" s="51">
        <f t="shared" si="14"/>
        <v>10.958624449169383</v>
      </c>
      <c r="AD19" s="51">
        <f t="shared" si="14"/>
        <v>11.043980141649678</v>
      </c>
      <c r="AE19" s="51">
        <f t="shared" si="14"/>
        <v>11.121488774550349</v>
      </c>
      <c r="AF19" s="51">
        <f t="shared" si="14"/>
        <v>11.217781548067297</v>
      </c>
      <c r="AG19" s="51">
        <f t="shared" si="14"/>
        <v>11.297820016984748</v>
      </c>
      <c r="AH19" s="51">
        <f t="shared" si="14"/>
        <v>11.327240683105005</v>
      </c>
      <c r="AI19" s="51"/>
      <c r="AJ19" s="12">
        <f t="shared" si="15"/>
        <v>1341</v>
      </c>
      <c r="AK19" s="13">
        <f t="shared" ref="AK19:AK26" si="17">IF(AJ19="-","-",(AJ19/B19*100))</f>
        <v>0.21049855664859929</v>
      </c>
    </row>
    <row r="20" spans="1:37" ht="13.8" customHeight="1" x14ac:dyDescent="0.25">
      <c r="A20" s="15" t="s">
        <v>8</v>
      </c>
      <c r="B20" s="12">
        <v>669106</v>
      </c>
      <c r="C20" s="12">
        <v>673843</v>
      </c>
      <c r="D20" s="12">
        <v>678319</v>
      </c>
      <c r="E20" s="12">
        <v>681053</v>
      </c>
      <c r="F20" s="12">
        <v>680805</v>
      </c>
      <c r="G20" s="12">
        <v>681651</v>
      </c>
      <c r="H20" s="12">
        <v>681744</v>
      </c>
      <c r="I20" s="12">
        <v>682879</v>
      </c>
      <c r="J20" s="12">
        <v>682077</v>
      </c>
      <c r="K20" s="12">
        <v>675248</v>
      </c>
      <c r="L20" s="12">
        <v>669629</v>
      </c>
      <c r="M20" s="12">
        <v>661400</v>
      </c>
      <c r="N20" s="12">
        <v>654517</v>
      </c>
      <c r="O20" s="12">
        <v>649335</v>
      </c>
      <c r="P20" s="12">
        <v>651021</v>
      </c>
      <c r="Q20" s="12">
        <v>652053</v>
      </c>
      <c r="R20" s="12"/>
      <c r="S20" s="51">
        <f t="shared" si="16"/>
        <v>12.503319208128971</v>
      </c>
      <c r="T20" s="51">
        <f t="shared" si="14"/>
        <v>12.535970245992949</v>
      </c>
      <c r="U20" s="51">
        <f t="shared" si="14"/>
        <v>12.558516362920033</v>
      </c>
      <c r="V20" s="51">
        <f t="shared" si="14"/>
        <v>12.550099748022452</v>
      </c>
      <c r="W20" s="51">
        <f t="shared" si="14"/>
        <v>12.488924599221834</v>
      </c>
      <c r="X20" s="51">
        <f t="shared" si="14"/>
        <v>12.457634692209242</v>
      </c>
      <c r="Y20" s="51">
        <f t="shared" si="14"/>
        <v>12.424015564644813</v>
      </c>
      <c r="Z20" s="51">
        <f t="shared" si="14"/>
        <v>12.40854346040201</v>
      </c>
      <c r="AA20" s="51">
        <f t="shared" si="14"/>
        <v>12.371864984137867</v>
      </c>
      <c r="AB20" s="51">
        <f t="shared" si="14"/>
        <v>12.237367021879082</v>
      </c>
      <c r="AC20" s="51">
        <f t="shared" si="14"/>
        <v>12.119341385034492</v>
      </c>
      <c r="AD20" s="51">
        <f t="shared" si="14"/>
        <v>11.952019166600557</v>
      </c>
      <c r="AE20" s="51">
        <f t="shared" si="14"/>
        <v>11.796837952785397</v>
      </c>
      <c r="AF20" s="51">
        <f t="shared" si="14"/>
        <v>11.670354081707845</v>
      </c>
      <c r="AG20" s="51">
        <f t="shared" si="14"/>
        <v>11.61738597261062</v>
      </c>
      <c r="AH20" s="51">
        <f t="shared" si="14"/>
        <v>11.569488203541146</v>
      </c>
      <c r="AI20" s="51"/>
      <c r="AJ20" s="12">
        <f t="shared" si="15"/>
        <v>-17053</v>
      </c>
      <c r="AK20" s="13">
        <f t="shared" si="17"/>
        <v>-2.5486245826520761</v>
      </c>
    </row>
    <row r="21" spans="1:37" ht="13.8" customHeight="1" x14ac:dyDescent="0.25">
      <c r="A21" s="1" t="s">
        <v>0</v>
      </c>
      <c r="B21" s="12">
        <v>1385833</v>
      </c>
      <c r="C21" s="12">
        <v>1379954</v>
      </c>
      <c r="D21" s="12">
        <v>1375915</v>
      </c>
      <c r="E21" s="12">
        <v>1375369</v>
      </c>
      <c r="F21" s="12">
        <v>1375012</v>
      </c>
      <c r="G21" s="12">
        <v>1373812</v>
      </c>
      <c r="H21" s="12">
        <v>1370996</v>
      </c>
      <c r="I21" s="12">
        <v>1367731</v>
      </c>
      <c r="J21" s="12">
        <v>1363470</v>
      </c>
      <c r="K21" s="12">
        <v>1364090</v>
      </c>
      <c r="L21" s="12">
        <v>1372398</v>
      </c>
      <c r="M21" s="12">
        <v>1385182</v>
      </c>
      <c r="N21" s="12">
        <v>1401908</v>
      </c>
      <c r="O21" s="12">
        <v>1427079</v>
      </c>
      <c r="P21" s="12">
        <v>1461797</v>
      </c>
      <c r="Q21" s="12">
        <v>1485670</v>
      </c>
      <c r="R21" s="12"/>
      <c r="S21" s="51">
        <f t="shared" si="16"/>
        <v>25.89651321040164</v>
      </c>
      <c r="T21" s="51">
        <f t="shared" si="14"/>
        <v>25.67224455079144</v>
      </c>
      <c r="U21" s="51">
        <f t="shared" si="14"/>
        <v>25.473930468536366</v>
      </c>
      <c r="V21" s="51">
        <f t="shared" si="14"/>
        <v>25.344603342673615</v>
      </c>
      <c r="W21" s="51">
        <f t="shared" si="14"/>
        <v>25.223700165282587</v>
      </c>
      <c r="X21" s="51">
        <f t="shared" si="14"/>
        <v>25.107346768028453</v>
      </c>
      <c r="Y21" s="51">
        <f t="shared" si="14"/>
        <v>24.984855962158495</v>
      </c>
      <c r="Z21" s="51">
        <f t="shared" si="14"/>
        <v>24.852938156890314</v>
      </c>
      <c r="AA21" s="51">
        <f t="shared" si="14"/>
        <v>24.731323222924186</v>
      </c>
      <c r="AB21" s="51">
        <f t="shared" si="14"/>
        <v>24.721095036009046</v>
      </c>
      <c r="AC21" s="51">
        <f t="shared" si="14"/>
        <v>24.838470075427686</v>
      </c>
      <c r="AD21" s="51">
        <f t="shared" si="14"/>
        <v>25.031330228651488</v>
      </c>
      <c r="AE21" s="51">
        <f t="shared" si="14"/>
        <v>25.26761184310487</v>
      </c>
      <c r="AF21" s="51">
        <f t="shared" si="14"/>
        <v>25.648574668806624</v>
      </c>
      <c r="AG21" s="51">
        <f t="shared" si="14"/>
        <v>26.085579363191492</v>
      </c>
      <c r="AH21" s="51">
        <f t="shared" si="14"/>
        <v>26.360497596598702</v>
      </c>
      <c r="AI21" s="51"/>
      <c r="AJ21" s="12">
        <f t="shared" si="15"/>
        <v>99837</v>
      </c>
      <c r="AK21" s="13">
        <f t="shared" si="17"/>
        <v>7.2041147815068625</v>
      </c>
    </row>
    <row r="22" spans="1:37" ht="13.8" customHeight="1" x14ac:dyDescent="0.25">
      <c r="A22" s="1" t="s">
        <v>1</v>
      </c>
      <c r="B22" s="12">
        <v>1163088</v>
      </c>
      <c r="C22" s="12">
        <v>1160677</v>
      </c>
      <c r="D22" s="12">
        <v>1150645</v>
      </c>
      <c r="E22" s="12">
        <v>1139954</v>
      </c>
      <c r="F22" s="12">
        <v>1130339</v>
      </c>
      <c r="G22" s="12">
        <v>1121712</v>
      </c>
      <c r="H22" s="12">
        <v>1114271</v>
      </c>
      <c r="I22" s="12">
        <v>1109870</v>
      </c>
      <c r="J22" s="12">
        <v>1101786</v>
      </c>
      <c r="K22" s="12">
        <v>1095343</v>
      </c>
      <c r="L22" s="12">
        <v>1084284</v>
      </c>
      <c r="M22" s="12">
        <v>1072180</v>
      </c>
      <c r="N22" s="12">
        <v>1058291</v>
      </c>
      <c r="O22" s="12">
        <v>1044757</v>
      </c>
      <c r="P22" s="12">
        <v>1034620</v>
      </c>
      <c r="Q22" s="12">
        <v>1028456</v>
      </c>
      <c r="R22" s="12"/>
      <c r="S22" s="51">
        <f t="shared" si="16"/>
        <v>21.734165485206095</v>
      </c>
      <c r="T22" s="51">
        <f t="shared" si="14"/>
        <v>21.592881928295402</v>
      </c>
      <c r="U22" s="51">
        <f t="shared" si="14"/>
        <v>21.303242368873821</v>
      </c>
      <c r="V22" s="51">
        <f t="shared" si="14"/>
        <v>21.006494954367998</v>
      </c>
      <c r="W22" s="51">
        <f t="shared" si="14"/>
        <v>20.735333234273849</v>
      </c>
      <c r="X22" s="51">
        <f t="shared" si="14"/>
        <v>20.500048156413492</v>
      </c>
      <c r="Y22" s="51">
        <f t="shared" si="14"/>
        <v>20.306332358234673</v>
      </c>
      <c r="Z22" s="51">
        <f t="shared" si="14"/>
        <v>20.167365126759467</v>
      </c>
      <c r="AA22" s="51">
        <f t="shared" si="14"/>
        <v>19.984763646059498</v>
      </c>
      <c r="AB22" s="51">
        <f t="shared" si="14"/>
        <v>19.850653842508382</v>
      </c>
      <c r="AC22" s="51">
        <f t="shared" si="14"/>
        <v>19.624012631368622</v>
      </c>
      <c r="AD22" s="51">
        <f t="shared" si="14"/>
        <v>19.375137450931035</v>
      </c>
      <c r="AE22" s="51">
        <f t="shared" si="14"/>
        <v>19.074351672899574</v>
      </c>
      <c r="AF22" s="51">
        <f t="shared" si="14"/>
        <v>18.777186073972363</v>
      </c>
      <c r="AG22" s="51">
        <f t="shared" si="14"/>
        <v>18.462660766676343</v>
      </c>
      <c r="AH22" s="51">
        <f t="shared" si="14"/>
        <v>18.248071184184589</v>
      </c>
      <c r="AI22" s="51"/>
      <c r="AJ22" s="12">
        <f t="shared" si="15"/>
        <v>-134632</v>
      </c>
      <c r="AK22" s="13">
        <f t="shared" si="17"/>
        <v>-11.57539240367023</v>
      </c>
    </row>
    <row r="23" spans="1:37" ht="13.8" customHeight="1" x14ac:dyDescent="0.25">
      <c r="A23" s="1" t="s">
        <v>2</v>
      </c>
      <c r="B23" s="12">
        <v>910441</v>
      </c>
      <c r="C23" s="12">
        <v>941041</v>
      </c>
      <c r="D23" s="12">
        <v>979640</v>
      </c>
      <c r="E23" s="12">
        <v>1018193</v>
      </c>
      <c r="F23" s="12">
        <v>1056547</v>
      </c>
      <c r="G23" s="12">
        <v>1091388</v>
      </c>
      <c r="H23" s="12">
        <v>1123103</v>
      </c>
      <c r="I23" s="12">
        <v>1149975</v>
      </c>
      <c r="J23" s="12">
        <v>1179318</v>
      </c>
      <c r="K23" s="12">
        <v>1204837</v>
      </c>
      <c r="L23" s="12">
        <v>1231274</v>
      </c>
      <c r="M23" s="12">
        <v>1255938</v>
      </c>
      <c r="N23" s="12">
        <v>1279036</v>
      </c>
      <c r="O23" s="12">
        <v>1294511</v>
      </c>
      <c r="P23" s="12">
        <v>1309376</v>
      </c>
      <c r="Q23" s="12">
        <v>1328817</v>
      </c>
      <c r="R23" s="12"/>
      <c r="S23" s="51">
        <f t="shared" si="16"/>
        <v>17.013050911467165</v>
      </c>
      <c r="T23" s="51">
        <f t="shared" si="14"/>
        <v>17.506840578976782</v>
      </c>
      <c r="U23" s="51">
        <f t="shared" si="14"/>
        <v>18.137225950874118</v>
      </c>
      <c r="V23" s="51">
        <f t="shared" si="14"/>
        <v>18.762744915209574</v>
      </c>
      <c r="W23" s="51">
        <f t="shared" si="14"/>
        <v>19.381667024381475</v>
      </c>
      <c r="X23" s="51">
        <f t="shared" si="14"/>
        <v>19.945856474150059</v>
      </c>
      <c r="Y23" s="51">
        <f t="shared" si="14"/>
        <v>20.46728559796534</v>
      </c>
      <c r="Z23" s="51">
        <f t="shared" si="14"/>
        <v>20.896110095457324</v>
      </c>
      <c r="AA23" s="51">
        <f t="shared" si="14"/>
        <v>21.391079114767837</v>
      </c>
      <c r="AB23" s="51">
        <f t="shared" si="14"/>
        <v>21.834988878959621</v>
      </c>
      <c r="AC23" s="51">
        <f t="shared" si="14"/>
        <v>22.284324520767409</v>
      </c>
      <c r="AD23" s="51">
        <f t="shared" si="14"/>
        <v>22.69578930762318</v>
      </c>
      <c r="AE23" s="51">
        <f t="shared" si="14"/>
        <v>23.053000040913869</v>
      </c>
      <c r="AF23" s="51">
        <f t="shared" si="14"/>
        <v>23.265959377926194</v>
      </c>
      <c r="AG23" s="51">
        <f t="shared" si="14"/>
        <v>23.365646231493304</v>
      </c>
      <c r="AH23" s="51">
        <f t="shared" si="14"/>
        <v>23.577427917922218</v>
      </c>
      <c r="AI23" s="51"/>
      <c r="AJ23" s="12">
        <f t="shared" si="15"/>
        <v>418376</v>
      </c>
      <c r="AK23" s="13">
        <f t="shared" si="17"/>
        <v>45.95311502887062</v>
      </c>
    </row>
    <row r="24" spans="1:37" ht="17.399999999999999" customHeight="1" x14ac:dyDescent="0.25">
      <c r="A24" s="1" t="s">
        <v>9</v>
      </c>
      <c r="B24" s="12">
        <f t="shared" ref="B24:J24" si="18">SUM(B18:B19)</f>
        <v>1222959</v>
      </c>
      <c r="C24" s="12">
        <f t="shared" si="18"/>
        <v>1219761</v>
      </c>
      <c r="D24" s="12">
        <f t="shared" si="18"/>
        <v>1216748</v>
      </c>
      <c r="E24" s="12">
        <f t="shared" si="18"/>
        <v>1212105</v>
      </c>
      <c r="F24" s="12">
        <f t="shared" si="18"/>
        <v>1208567</v>
      </c>
      <c r="G24" s="12">
        <f t="shared" si="18"/>
        <v>1203190</v>
      </c>
      <c r="H24" s="12">
        <f t="shared" si="18"/>
        <v>1197194</v>
      </c>
      <c r="I24" s="12">
        <f t="shared" si="18"/>
        <v>1192842</v>
      </c>
      <c r="J24" s="12">
        <f t="shared" si="18"/>
        <v>1186479</v>
      </c>
      <c r="K24" s="12">
        <f t="shared" ref="K24" si="19">SUM(K18:K19)</f>
        <v>1178401</v>
      </c>
      <c r="L24" s="12">
        <f>SUM(L18:L19)</f>
        <v>1167707</v>
      </c>
      <c r="M24" s="12">
        <f>SUM(M18:M19)</f>
        <v>1159093</v>
      </c>
      <c r="N24" s="12">
        <f>SUM(N18:N19)</f>
        <v>1154489</v>
      </c>
      <c r="O24" s="12">
        <f>SUM(O18:O19)</f>
        <v>1148288</v>
      </c>
      <c r="P24" s="12">
        <f t="shared" ref="P24:Q24" si="20">SUM(P18:P19)</f>
        <v>1147037</v>
      </c>
      <c r="Q24" s="12">
        <f t="shared" si="20"/>
        <v>1140975</v>
      </c>
      <c r="R24" s="12"/>
      <c r="S24" s="51">
        <f t="shared" si="16"/>
        <v>22.85295118479613</v>
      </c>
      <c r="T24" s="51">
        <f t="shared" si="14"/>
        <v>22.692062695943427</v>
      </c>
      <c r="U24" s="51">
        <f t="shared" si="14"/>
        <v>22.52708484879566</v>
      </c>
      <c r="V24" s="51">
        <f t="shared" si="14"/>
        <v>22.336057039726359</v>
      </c>
      <c r="W24" s="51">
        <f t="shared" si="14"/>
        <v>22.170374976840261</v>
      </c>
      <c r="X24" s="51">
        <f t="shared" si="14"/>
        <v>21.98911390919875</v>
      </c>
      <c r="Y24" s="51">
        <f t="shared" si="14"/>
        <v>21.817510516996677</v>
      </c>
      <c r="Z24" s="51">
        <f t="shared" si="14"/>
        <v>21.675043160490883</v>
      </c>
      <c r="AA24" s="51">
        <f t="shared" si="14"/>
        <v>21.520969032110614</v>
      </c>
      <c r="AB24" s="51">
        <f t="shared" si="14"/>
        <v>21.35589522064387</v>
      </c>
      <c r="AC24" s="51">
        <f t="shared" si="14"/>
        <v>21.133851387401791</v>
      </c>
      <c r="AD24" s="51">
        <f t="shared" si="14"/>
        <v>20.945723846193744</v>
      </c>
      <c r="AE24" s="51">
        <f t="shared" si="14"/>
        <v>20.808198490296295</v>
      </c>
      <c r="AF24" s="51">
        <f t="shared" si="14"/>
        <v>20.637925797586977</v>
      </c>
      <c r="AG24" s="51">
        <f t="shared" si="14"/>
        <v>20.468727666028236</v>
      </c>
      <c r="AH24" s="51">
        <f t="shared" si="14"/>
        <v>20.244515097753339</v>
      </c>
      <c r="AI24" s="51"/>
      <c r="AJ24" s="12">
        <f t="shared" si="15"/>
        <v>-81984</v>
      </c>
      <c r="AK24" s="13">
        <f t="shared" si="17"/>
        <v>-6.7037406814128691</v>
      </c>
    </row>
    <row r="25" spans="1:37" ht="13.8" customHeight="1" x14ac:dyDescent="0.25">
      <c r="A25" s="1" t="s">
        <v>10</v>
      </c>
      <c r="B25" s="12">
        <f t="shared" ref="B25:L25" si="21">SUM(B20:B22)</f>
        <v>3218027</v>
      </c>
      <c r="C25" s="12">
        <f t="shared" si="21"/>
        <v>3214474</v>
      </c>
      <c r="D25" s="12">
        <f t="shared" si="21"/>
        <v>3204879</v>
      </c>
      <c r="E25" s="12">
        <f t="shared" si="21"/>
        <v>3196376</v>
      </c>
      <c r="F25" s="12">
        <f t="shared" si="21"/>
        <v>3186156</v>
      </c>
      <c r="G25" s="12">
        <f t="shared" si="21"/>
        <v>3177175</v>
      </c>
      <c r="H25" s="12">
        <f t="shared" si="21"/>
        <v>3167011</v>
      </c>
      <c r="I25" s="12">
        <f t="shared" si="21"/>
        <v>3160480</v>
      </c>
      <c r="J25" s="12">
        <f t="shared" si="21"/>
        <v>3147333</v>
      </c>
      <c r="K25" s="12">
        <f t="shared" si="21"/>
        <v>3134681</v>
      </c>
      <c r="L25" s="12">
        <f t="shared" si="21"/>
        <v>3126311</v>
      </c>
      <c r="M25" s="12">
        <f>SUM(M20:M22)</f>
        <v>3118762</v>
      </c>
      <c r="N25" s="12">
        <f>SUM(N20:N22)</f>
        <v>3114716</v>
      </c>
      <c r="O25" s="12">
        <f>SUM(O20:O22)</f>
        <v>3121171</v>
      </c>
      <c r="P25" s="12">
        <f t="shared" ref="P25:Q25" si="22">SUM(P20:P22)</f>
        <v>3147438</v>
      </c>
      <c r="Q25" s="12">
        <f t="shared" si="22"/>
        <v>3166179</v>
      </c>
      <c r="R25" s="12"/>
      <c r="S25" s="51">
        <f t="shared" si="16"/>
        <v>60.133997903736699</v>
      </c>
      <c r="T25" s="51">
        <f t="shared" si="14"/>
        <v>59.801096725079795</v>
      </c>
      <c r="U25" s="51">
        <f t="shared" si="14"/>
        <v>59.335689200330222</v>
      </c>
      <c r="V25" s="51">
        <f t="shared" si="14"/>
        <v>58.901198045064064</v>
      </c>
      <c r="W25" s="51">
        <f t="shared" si="14"/>
        <v>58.447957998778264</v>
      </c>
      <c r="X25" s="51">
        <f t="shared" si="14"/>
        <v>58.065029616651188</v>
      </c>
      <c r="Y25" s="51">
        <f t="shared" si="14"/>
        <v>57.71520388503798</v>
      </c>
      <c r="Z25" s="51">
        <f t="shared" si="14"/>
        <v>57.428846744051796</v>
      </c>
      <c r="AA25" s="51">
        <f t="shared" si="14"/>
        <v>57.087951853121545</v>
      </c>
      <c r="AB25" s="51">
        <f t="shared" si="14"/>
        <v>56.809115900396513</v>
      </c>
      <c r="AC25" s="51">
        <f t="shared" si="14"/>
        <v>56.581824091830804</v>
      </c>
      <c r="AD25" s="51">
        <f t="shared" si="14"/>
        <v>56.358486846183077</v>
      </c>
      <c r="AE25" s="51">
        <f t="shared" si="14"/>
        <v>56.138801468789836</v>
      </c>
      <c r="AF25" s="51">
        <f t="shared" si="14"/>
        <v>56.096114824486833</v>
      </c>
      <c r="AG25" s="51">
        <f t="shared" si="14"/>
        <v>56.165626102478463</v>
      </c>
      <c r="AH25" s="51">
        <f t="shared" si="14"/>
        <v>56.178056984324442</v>
      </c>
      <c r="AI25" s="51"/>
      <c r="AJ25" s="12">
        <f t="shared" si="15"/>
        <v>-51848</v>
      </c>
      <c r="AK25" s="13">
        <f t="shared" si="17"/>
        <v>-1.6111735544791888</v>
      </c>
    </row>
    <row r="26" spans="1:37" ht="13.8" customHeight="1" x14ac:dyDescent="0.25">
      <c r="A26" s="1" t="s">
        <v>2</v>
      </c>
      <c r="B26" s="12">
        <f>SUM(B23)</f>
        <v>910441</v>
      </c>
      <c r="C26" s="12">
        <f>SUM(C23)</f>
        <v>941041</v>
      </c>
      <c r="D26" s="12">
        <f>SUM(D23)</f>
        <v>979640</v>
      </c>
      <c r="E26" s="12">
        <f>SUM(E23)</f>
        <v>1018193</v>
      </c>
      <c r="F26" s="12">
        <f t="shared" ref="F26:L26" si="23">SUM(F23:F23)</f>
        <v>1056547</v>
      </c>
      <c r="G26" s="12">
        <f t="shared" si="23"/>
        <v>1091388</v>
      </c>
      <c r="H26" s="12">
        <f t="shared" si="23"/>
        <v>1123103</v>
      </c>
      <c r="I26" s="12">
        <f t="shared" si="23"/>
        <v>1149975</v>
      </c>
      <c r="J26" s="12">
        <f t="shared" si="23"/>
        <v>1179318</v>
      </c>
      <c r="K26" s="12">
        <f t="shared" si="23"/>
        <v>1204837</v>
      </c>
      <c r="L26" s="12">
        <f t="shared" si="23"/>
        <v>1231274</v>
      </c>
      <c r="M26" s="12">
        <f>M23</f>
        <v>1255938</v>
      </c>
      <c r="N26" s="12">
        <f>N23</f>
        <v>1279036</v>
      </c>
      <c r="O26" s="12">
        <f>O23</f>
        <v>1294511</v>
      </c>
      <c r="P26" s="12">
        <f t="shared" ref="P26:Q26" si="24">P23</f>
        <v>1309376</v>
      </c>
      <c r="Q26" s="12">
        <f t="shared" si="24"/>
        <v>1328817</v>
      </c>
      <c r="R26" s="12"/>
      <c r="S26" s="51">
        <f t="shared" si="16"/>
        <v>17.013050911467165</v>
      </c>
      <c r="T26" s="51">
        <f t="shared" si="14"/>
        <v>17.506840578976782</v>
      </c>
      <c r="U26" s="51">
        <f t="shared" si="14"/>
        <v>18.137225950874118</v>
      </c>
      <c r="V26" s="51">
        <f t="shared" si="14"/>
        <v>18.762744915209574</v>
      </c>
      <c r="W26" s="51">
        <f t="shared" si="14"/>
        <v>19.381667024381475</v>
      </c>
      <c r="X26" s="51">
        <f t="shared" si="14"/>
        <v>19.945856474150059</v>
      </c>
      <c r="Y26" s="51">
        <f t="shared" si="14"/>
        <v>20.46728559796534</v>
      </c>
      <c r="Z26" s="51">
        <f t="shared" si="14"/>
        <v>20.896110095457324</v>
      </c>
      <c r="AA26" s="51">
        <f t="shared" si="14"/>
        <v>21.391079114767837</v>
      </c>
      <c r="AB26" s="51">
        <f t="shared" si="14"/>
        <v>21.834988878959621</v>
      </c>
      <c r="AC26" s="51">
        <f t="shared" si="14"/>
        <v>22.284324520767409</v>
      </c>
      <c r="AD26" s="51">
        <f t="shared" si="14"/>
        <v>22.69578930762318</v>
      </c>
      <c r="AE26" s="51">
        <f t="shared" si="14"/>
        <v>23.053000040913869</v>
      </c>
      <c r="AF26" s="51">
        <f t="shared" si="14"/>
        <v>23.265959377926194</v>
      </c>
      <c r="AG26" s="51">
        <f t="shared" si="14"/>
        <v>23.365646231493304</v>
      </c>
      <c r="AH26" s="51">
        <f t="shared" si="14"/>
        <v>23.577427917922218</v>
      </c>
      <c r="AI26" s="51"/>
      <c r="AJ26" s="12">
        <f t="shared" si="15"/>
        <v>418376</v>
      </c>
      <c r="AK26" s="13">
        <f t="shared" si="17"/>
        <v>45.95311502887062</v>
      </c>
    </row>
    <row r="27" spans="1:37" ht="17.399999999999999" customHeight="1" x14ac:dyDescent="0.3">
      <c r="A27" s="9" t="s">
        <v>54</v>
      </c>
      <c r="B27" s="8"/>
      <c r="C27" s="8"/>
      <c r="D27" s="8"/>
      <c r="E27" s="8"/>
      <c r="S27" s="8"/>
      <c r="T27" s="8"/>
      <c r="U27" s="8"/>
      <c r="AJ27" s="10"/>
      <c r="AK27" s="11"/>
    </row>
    <row r="28" spans="1:37" ht="13.8" customHeight="1" x14ac:dyDescent="0.25">
      <c r="A28" s="9" t="s">
        <v>27</v>
      </c>
      <c r="B28" s="10">
        <f t="shared" ref="B28:Q28" si="25">SUM(B29:B34)</f>
        <v>48486</v>
      </c>
      <c r="C28" s="10">
        <f t="shared" si="25"/>
        <v>48432</v>
      </c>
      <c r="D28" s="10">
        <f t="shared" si="25"/>
        <v>48178</v>
      </c>
      <c r="E28" s="10">
        <f t="shared" si="25"/>
        <v>48030</v>
      </c>
      <c r="F28" s="10">
        <f t="shared" si="25"/>
        <v>48123</v>
      </c>
      <c r="G28" s="10">
        <f t="shared" si="25"/>
        <v>48592</v>
      </c>
      <c r="H28" s="10">
        <f t="shared" si="25"/>
        <v>49097</v>
      </c>
      <c r="I28" s="10">
        <f t="shared" si="25"/>
        <v>49784</v>
      </c>
      <c r="J28" s="10">
        <f t="shared" si="25"/>
        <v>50456</v>
      </c>
      <c r="K28" s="10">
        <f t="shared" si="25"/>
        <v>51255</v>
      </c>
      <c r="L28" s="10">
        <f t="shared" si="25"/>
        <v>52076</v>
      </c>
      <c r="M28" s="10">
        <f t="shared" si="25"/>
        <v>52829</v>
      </c>
      <c r="N28" s="10">
        <f t="shared" si="25"/>
        <v>53497</v>
      </c>
      <c r="O28" s="10">
        <f t="shared" si="25"/>
        <v>54009</v>
      </c>
      <c r="P28" s="10">
        <f t="shared" si="25"/>
        <v>54349</v>
      </c>
      <c r="Q28" s="10">
        <f t="shared" si="25"/>
        <v>54561</v>
      </c>
      <c r="R28" s="10"/>
      <c r="S28" s="11">
        <f t="shared" ref="S28:AH28" si="26">SUM(S29:S34)</f>
        <v>100</v>
      </c>
      <c r="T28" s="11">
        <f t="shared" si="26"/>
        <v>99.999999999999986</v>
      </c>
      <c r="U28" s="11">
        <f t="shared" si="26"/>
        <v>100</v>
      </c>
      <c r="V28" s="11">
        <f t="shared" si="26"/>
        <v>100</v>
      </c>
      <c r="W28" s="11">
        <f t="shared" si="26"/>
        <v>100</v>
      </c>
      <c r="X28" s="11">
        <f t="shared" si="26"/>
        <v>100</v>
      </c>
      <c r="Y28" s="11">
        <f t="shared" si="26"/>
        <v>100</v>
      </c>
      <c r="Z28" s="11">
        <f t="shared" si="26"/>
        <v>100.00000000000001</v>
      </c>
      <c r="AA28" s="11">
        <f t="shared" si="26"/>
        <v>100</v>
      </c>
      <c r="AB28" s="11">
        <f t="shared" si="26"/>
        <v>100</v>
      </c>
      <c r="AC28" s="11">
        <f t="shared" si="26"/>
        <v>100</v>
      </c>
      <c r="AD28" s="11">
        <f t="shared" si="26"/>
        <v>100</v>
      </c>
      <c r="AE28" s="11">
        <f t="shared" si="26"/>
        <v>100</v>
      </c>
      <c r="AF28" s="11">
        <f t="shared" si="26"/>
        <v>99.999999999999986</v>
      </c>
      <c r="AG28" s="11">
        <f t="shared" si="26"/>
        <v>100</v>
      </c>
      <c r="AH28" s="11">
        <f t="shared" si="26"/>
        <v>100</v>
      </c>
      <c r="AJ28" s="10">
        <f t="shared" ref="AJ28:AJ91" si="27">IF(Q28-B28=0,"-",Q28-B28)</f>
        <v>6075</v>
      </c>
      <c r="AK28" s="11">
        <f>IF(AJ28="-","-",(AJ28/B28*100))</f>
        <v>12.529389926989234</v>
      </c>
    </row>
    <row r="29" spans="1:37" ht="13.8" customHeight="1" x14ac:dyDescent="0.3">
      <c r="A29" s="1" t="s">
        <v>6</v>
      </c>
      <c r="B29" s="12">
        <v>6975</v>
      </c>
      <c r="C29" s="12">
        <v>6847</v>
      </c>
      <c r="D29" s="12">
        <v>6769</v>
      </c>
      <c r="E29" s="12">
        <v>6653</v>
      </c>
      <c r="F29" s="12">
        <v>6638</v>
      </c>
      <c r="G29" s="12">
        <v>6640</v>
      </c>
      <c r="H29" s="12">
        <v>6622</v>
      </c>
      <c r="I29" s="12">
        <v>6795</v>
      </c>
      <c r="J29" s="12">
        <v>6921</v>
      </c>
      <c r="K29" s="12">
        <v>7054</v>
      </c>
      <c r="L29" s="12">
        <v>7161</v>
      </c>
      <c r="M29" s="12">
        <v>7255</v>
      </c>
      <c r="N29" s="12">
        <v>7401</v>
      </c>
      <c r="O29" s="12">
        <v>7396</v>
      </c>
      <c r="P29" s="12">
        <v>7339</v>
      </c>
      <c r="Q29" s="12">
        <v>7211</v>
      </c>
      <c r="S29" s="13">
        <f t="shared" ref="S29:S37" si="28">B29/B$28*100</f>
        <v>14.38559584209875</v>
      </c>
      <c r="T29" s="13">
        <f t="shared" ref="T29:T37" si="29">C29/C$28*100</f>
        <v>14.137347208457218</v>
      </c>
      <c r="U29" s="13">
        <f t="shared" ref="U29:U37" si="30">D29/D$28*100</f>
        <v>14.049981319274357</v>
      </c>
      <c r="V29" s="13">
        <f t="shared" ref="V29:V37" si="31">E29/E$28*100</f>
        <v>13.851759317093485</v>
      </c>
      <c r="W29" s="13">
        <f t="shared" ref="W29:W37" si="32">F29/F$28*100</f>
        <v>13.793820002909213</v>
      </c>
      <c r="X29" s="13">
        <f t="shared" ref="X29:X37" si="33">G29/G$28*100</f>
        <v>13.66480079025354</v>
      </c>
      <c r="Y29" s="13">
        <f t="shared" ref="Y29:Y37" si="34">H29/H$28*100</f>
        <v>13.487585799539687</v>
      </c>
      <c r="Z29" s="13">
        <f t="shared" ref="Z29:Z37" si="35">I29/I$28*100</f>
        <v>13.648963522416841</v>
      </c>
      <c r="AA29" s="13">
        <f t="shared" ref="AA29:AA37" si="36">J29/J$28*100</f>
        <v>13.716901855081657</v>
      </c>
      <c r="AB29" s="13">
        <f t="shared" ref="AB29:AB37" si="37">K29/K$28*100</f>
        <v>13.762559750268267</v>
      </c>
      <c r="AC29" s="13">
        <f t="shared" ref="AC29:AC37" si="38">L29/L$28*100</f>
        <v>13.751056148705738</v>
      </c>
      <c r="AD29" s="13">
        <f t="shared" ref="AD29:AD37" si="39">M29/M$28*100</f>
        <v>13.732987563648754</v>
      </c>
      <c r="AE29" s="13">
        <f t="shared" ref="AE29:AE37" si="40">N29/N$28*100</f>
        <v>13.834420621717106</v>
      </c>
      <c r="AF29" s="13">
        <f t="shared" ref="AF29:AF37" si="41">O29/O$28*100</f>
        <v>13.694013960636189</v>
      </c>
      <c r="AG29" s="13">
        <f t="shared" ref="AG29:AG37" si="42">P29/P$28*100</f>
        <v>13.503468325084178</v>
      </c>
      <c r="AH29" s="13">
        <f t="shared" ref="AH29:AH37" si="43">Q29/Q$28*100</f>
        <v>13.216399992668757</v>
      </c>
      <c r="AJ29" s="12">
        <f t="shared" si="27"/>
        <v>236</v>
      </c>
      <c r="AK29" s="13">
        <f t="shared" ref="AK29:AK37" si="44">IF(AJ29="-","-",(AJ29/B29*100))</f>
        <v>3.3835125448028678</v>
      </c>
    </row>
    <row r="30" spans="1:37" ht="13.8" customHeight="1" x14ac:dyDescent="0.3">
      <c r="A30" s="14" t="s">
        <v>7</v>
      </c>
      <c r="B30" s="12">
        <v>7382</v>
      </c>
      <c r="C30" s="12">
        <v>7309</v>
      </c>
      <c r="D30" s="12">
        <v>7151</v>
      </c>
      <c r="E30" s="12">
        <v>7115</v>
      </c>
      <c r="F30" s="12">
        <v>7091</v>
      </c>
      <c r="G30" s="12">
        <v>7182</v>
      </c>
      <c r="H30" s="12">
        <v>7221</v>
      </c>
      <c r="I30" s="12">
        <v>7209</v>
      </c>
      <c r="J30" s="12">
        <v>7239</v>
      </c>
      <c r="K30" s="12">
        <v>7233</v>
      </c>
      <c r="L30" s="12">
        <v>7326</v>
      </c>
      <c r="M30" s="12">
        <v>7343</v>
      </c>
      <c r="N30" s="12">
        <v>7403</v>
      </c>
      <c r="O30" s="12">
        <v>7366</v>
      </c>
      <c r="P30" s="12">
        <v>7406</v>
      </c>
      <c r="Q30" s="12">
        <v>7438</v>
      </c>
      <c r="S30" s="13">
        <f t="shared" si="28"/>
        <v>15.225013405931609</v>
      </c>
      <c r="T30" s="13">
        <f t="shared" si="29"/>
        <v>15.091261975553353</v>
      </c>
      <c r="U30" s="13">
        <f t="shared" si="30"/>
        <v>14.842874340985512</v>
      </c>
      <c r="V30" s="13">
        <f t="shared" si="31"/>
        <v>14.813658130335208</v>
      </c>
      <c r="W30" s="13">
        <f t="shared" si="32"/>
        <v>14.735157824740769</v>
      </c>
      <c r="X30" s="13">
        <f t="shared" si="33"/>
        <v>14.780210734277247</v>
      </c>
      <c r="Y30" s="13">
        <f t="shared" si="34"/>
        <v>14.707619610159481</v>
      </c>
      <c r="Z30" s="13">
        <f t="shared" si="35"/>
        <v>14.480556001928329</v>
      </c>
      <c r="AA30" s="13">
        <f t="shared" si="36"/>
        <v>14.347153955921991</v>
      </c>
      <c r="AB30" s="13">
        <f t="shared" si="37"/>
        <v>14.111793971319871</v>
      </c>
      <c r="AC30" s="13">
        <f t="shared" si="38"/>
        <v>14.067900760427069</v>
      </c>
      <c r="AD30" s="13">
        <f t="shared" si="39"/>
        <v>13.899562740161652</v>
      </c>
      <c r="AE30" s="13">
        <f t="shared" si="40"/>
        <v>13.838159149111165</v>
      </c>
      <c r="AF30" s="13">
        <f t="shared" si="41"/>
        <v>13.638467662796941</v>
      </c>
      <c r="AG30" s="13">
        <f t="shared" si="42"/>
        <v>13.626745662293693</v>
      </c>
      <c r="AH30" s="13">
        <f t="shared" si="43"/>
        <v>13.632448085628928</v>
      </c>
      <c r="AI30" s="13"/>
      <c r="AJ30" s="12">
        <f t="shared" si="27"/>
        <v>56</v>
      </c>
      <c r="AK30" s="13">
        <f t="shared" si="44"/>
        <v>0.75860200487672724</v>
      </c>
    </row>
    <row r="31" spans="1:37" ht="13.8" customHeight="1" x14ac:dyDescent="0.3">
      <c r="A31" s="15" t="s">
        <v>8</v>
      </c>
      <c r="B31" s="12">
        <v>5464</v>
      </c>
      <c r="C31" s="12">
        <v>5437</v>
      </c>
      <c r="D31" s="12">
        <v>5335</v>
      </c>
      <c r="E31" s="12">
        <v>5250</v>
      </c>
      <c r="F31" s="12">
        <v>5276</v>
      </c>
      <c r="G31" s="12">
        <v>5398</v>
      </c>
      <c r="H31" s="12">
        <v>5539</v>
      </c>
      <c r="I31" s="12">
        <v>5687</v>
      </c>
      <c r="J31" s="12">
        <v>5841</v>
      </c>
      <c r="K31" s="12">
        <v>5936</v>
      </c>
      <c r="L31" s="12">
        <v>5938</v>
      </c>
      <c r="M31" s="12">
        <v>6001</v>
      </c>
      <c r="N31" s="12">
        <v>5937</v>
      </c>
      <c r="O31" s="12">
        <v>5982</v>
      </c>
      <c r="P31" s="12">
        <v>5885</v>
      </c>
      <c r="Q31" s="12">
        <v>5848</v>
      </c>
      <c r="S31" s="13">
        <f t="shared" si="28"/>
        <v>11.269232355731551</v>
      </c>
      <c r="T31" s="13">
        <f t="shared" si="29"/>
        <v>11.22604889329369</v>
      </c>
      <c r="U31" s="13">
        <f t="shared" si="30"/>
        <v>11.073519033583795</v>
      </c>
      <c r="V31" s="13">
        <f t="shared" si="31"/>
        <v>10.930668332292317</v>
      </c>
      <c r="W31" s="13">
        <f t="shared" si="32"/>
        <v>10.963572512104399</v>
      </c>
      <c r="X31" s="13">
        <f t="shared" si="33"/>
        <v>11.108824497859731</v>
      </c>
      <c r="Y31" s="13">
        <f t="shared" si="34"/>
        <v>11.281748375664501</v>
      </c>
      <c r="Z31" s="13">
        <f t="shared" si="35"/>
        <v>11.423348867105897</v>
      </c>
      <c r="AA31" s="13">
        <f t="shared" si="36"/>
        <v>11.576423022039005</v>
      </c>
      <c r="AB31" s="13">
        <f t="shared" si="37"/>
        <v>11.581309140571651</v>
      </c>
      <c r="AC31" s="13">
        <f t="shared" si="38"/>
        <v>11.402565481219757</v>
      </c>
      <c r="AD31" s="13">
        <f t="shared" si="39"/>
        <v>11.359291298339928</v>
      </c>
      <c r="AE31" s="13">
        <f t="shared" si="40"/>
        <v>11.097818569265566</v>
      </c>
      <c r="AF31" s="13">
        <f t="shared" si="41"/>
        <v>11.075931789146253</v>
      </c>
      <c r="AG31" s="13">
        <f t="shared" si="42"/>
        <v>10.828166111611988</v>
      </c>
      <c r="AH31" s="13">
        <f t="shared" si="43"/>
        <v>10.718278623925514</v>
      </c>
      <c r="AJ31" s="12">
        <f t="shared" si="27"/>
        <v>384</v>
      </c>
      <c r="AK31" s="13">
        <f t="shared" si="44"/>
        <v>7.0278184480234263</v>
      </c>
    </row>
    <row r="32" spans="1:37" ht="13.8" customHeight="1" x14ac:dyDescent="0.3">
      <c r="A32" s="1" t="s">
        <v>0</v>
      </c>
      <c r="B32" s="12">
        <v>12853</v>
      </c>
      <c r="C32" s="12">
        <v>12762</v>
      </c>
      <c r="D32" s="12">
        <v>12589</v>
      </c>
      <c r="E32" s="12">
        <v>12411</v>
      </c>
      <c r="F32" s="12">
        <v>12192</v>
      </c>
      <c r="G32" s="12">
        <v>12136</v>
      </c>
      <c r="H32" s="12">
        <v>12134</v>
      </c>
      <c r="I32" s="12">
        <v>12160</v>
      </c>
      <c r="J32" s="12">
        <v>12198</v>
      </c>
      <c r="K32" s="12">
        <v>12467</v>
      </c>
      <c r="L32" s="12">
        <v>12786</v>
      </c>
      <c r="M32" s="12">
        <v>13056</v>
      </c>
      <c r="N32" s="12">
        <v>13358</v>
      </c>
      <c r="O32" s="12">
        <v>13621</v>
      </c>
      <c r="P32" s="12">
        <v>13773</v>
      </c>
      <c r="Q32" s="12">
        <v>13837</v>
      </c>
      <c r="S32" s="13">
        <f t="shared" si="28"/>
        <v>26.508682918780679</v>
      </c>
      <c r="T32" s="13">
        <f t="shared" si="29"/>
        <v>26.350346878097124</v>
      </c>
      <c r="U32" s="13">
        <f t="shared" si="30"/>
        <v>26.130183901365768</v>
      </c>
      <c r="V32" s="13">
        <f t="shared" si="31"/>
        <v>25.840099937539041</v>
      </c>
      <c r="W32" s="13">
        <f t="shared" si="32"/>
        <v>25.335078860420175</v>
      </c>
      <c r="X32" s="13">
        <f t="shared" si="33"/>
        <v>24.975304576885087</v>
      </c>
      <c r="Y32" s="13">
        <f t="shared" si="34"/>
        <v>24.714340998431673</v>
      </c>
      <c r="Z32" s="13">
        <f t="shared" si="35"/>
        <v>24.425518238791579</v>
      </c>
      <c r="AA32" s="13">
        <f t="shared" si="36"/>
        <v>24.175519264309496</v>
      </c>
      <c r="AB32" s="13">
        <f t="shared" si="37"/>
        <v>24.323480636035509</v>
      </c>
      <c r="AC32" s="13">
        <f t="shared" si="38"/>
        <v>24.552577002842</v>
      </c>
      <c r="AD32" s="13">
        <f t="shared" si="39"/>
        <v>24.713698915368454</v>
      </c>
      <c r="AE32" s="13">
        <f t="shared" si="40"/>
        <v>24.969624464923267</v>
      </c>
      <c r="AF32" s="13">
        <f t="shared" si="41"/>
        <v>25.219870762280362</v>
      </c>
      <c r="AG32" s="13">
        <f t="shared" si="42"/>
        <v>25.341772617711456</v>
      </c>
      <c r="AH32" s="13">
        <f t="shared" si="43"/>
        <v>25.360605560748521</v>
      </c>
      <c r="AJ32" s="12">
        <f t="shared" si="27"/>
        <v>984</v>
      </c>
      <c r="AK32" s="13">
        <f t="shared" si="44"/>
        <v>7.6558002022874039</v>
      </c>
    </row>
    <row r="33" spans="1:37" ht="13.8" customHeight="1" x14ac:dyDescent="0.3">
      <c r="A33" s="1" t="s">
        <v>1</v>
      </c>
      <c r="B33" s="12">
        <v>8727</v>
      </c>
      <c r="C33" s="12">
        <v>8806</v>
      </c>
      <c r="D33" s="12">
        <v>8898</v>
      </c>
      <c r="E33" s="12">
        <v>8971</v>
      </c>
      <c r="F33" s="12">
        <v>9048</v>
      </c>
      <c r="G33" s="12">
        <v>9104</v>
      </c>
      <c r="H33" s="12">
        <v>9185</v>
      </c>
      <c r="I33" s="12">
        <v>9291</v>
      </c>
      <c r="J33" s="12">
        <v>9468</v>
      </c>
      <c r="K33" s="12">
        <v>9562</v>
      </c>
      <c r="L33" s="12">
        <v>9699</v>
      </c>
      <c r="M33" s="12">
        <v>9760</v>
      </c>
      <c r="N33" s="12">
        <v>9803</v>
      </c>
      <c r="O33" s="12">
        <v>9884</v>
      </c>
      <c r="P33" s="12">
        <v>9940</v>
      </c>
      <c r="Q33" s="12">
        <v>10000</v>
      </c>
      <c r="S33" s="13">
        <f t="shared" si="28"/>
        <v>17.999010023511943</v>
      </c>
      <c r="T33" s="13">
        <f t="shared" si="29"/>
        <v>18.182193591014205</v>
      </c>
      <c r="U33" s="13">
        <f t="shared" si="30"/>
        <v>18.469010751795427</v>
      </c>
      <c r="V33" s="13">
        <f t="shared" si="31"/>
        <v>18.677909639808455</v>
      </c>
      <c r="W33" s="13">
        <f t="shared" si="32"/>
        <v>18.801820335390563</v>
      </c>
      <c r="X33" s="13">
        <f t="shared" si="33"/>
        <v>18.735594336516296</v>
      </c>
      <c r="Y33" s="13">
        <f t="shared" si="34"/>
        <v>18.707864024278472</v>
      </c>
      <c r="Z33" s="13">
        <f t="shared" si="35"/>
        <v>18.662622529326693</v>
      </c>
      <c r="AA33" s="13">
        <f t="shared" si="36"/>
        <v>18.764864436340574</v>
      </c>
      <c r="AB33" s="13">
        <f t="shared" si="37"/>
        <v>18.655740903326503</v>
      </c>
      <c r="AC33" s="13">
        <f t="shared" si="38"/>
        <v>18.624702358092019</v>
      </c>
      <c r="AD33" s="13">
        <f t="shared" si="39"/>
        <v>18.474701395067104</v>
      </c>
      <c r="AE33" s="13">
        <f t="shared" si="40"/>
        <v>18.32439202198254</v>
      </c>
      <c r="AF33" s="13">
        <f t="shared" si="41"/>
        <v>18.300653594771241</v>
      </c>
      <c r="AG33" s="13">
        <f t="shared" si="42"/>
        <v>18.289204953173012</v>
      </c>
      <c r="AH33" s="13">
        <f t="shared" si="43"/>
        <v>18.328109822034051</v>
      </c>
      <c r="AJ33" s="12">
        <f t="shared" si="27"/>
        <v>1273</v>
      </c>
      <c r="AK33" s="13">
        <f t="shared" si="44"/>
        <v>14.586914174401283</v>
      </c>
    </row>
    <row r="34" spans="1:37" ht="13.8" customHeight="1" x14ac:dyDescent="0.3">
      <c r="A34" s="1" t="s">
        <v>2</v>
      </c>
      <c r="B34" s="12">
        <v>7085</v>
      </c>
      <c r="C34" s="12">
        <v>7271</v>
      </c>
      <c r="D34" s="12">
        <v>7436</v>
      </c>
      <c r="E34" s="12">
        <v>7630</v>
      </c>
      <c r="F34" s="12">
        <v>7878</v>
      </c>
      <c r="G34" s="12">
        <v>8132</v>
      </c>
      <c r="H34" s="12">
        <v>8396</v>
      </c>
      <c r="I34" s="12">
        <v>8642</v>
      </c>
      <c r="J34" s="12">
        <v>8789</v>
      </c>
      <c r="K34" s="12">
        <v>9003</v>
      </c>
      <c r="L34" s="12">
        <v>9166</v>
      </c>
      <c r="M34" s="12">
        <v>9414</v>
      </c>
      <c r="N34" s="12">
        <v>9595</v>
      </c>
      <c r="O34" s="12">
        <v>9760</v>
      </c>
      <c r="P34" s="12">
        <v>10006</v>
      </c>
      <c r="Q34" s="12">
        <v>10227</v>
      </c>
      <c r="R34" s="48" t="s">
        <v>4</v>
      </c>
      <c r="S34" s="13">
        <f t="shared" si="28"/>
        <v>14.61246545394547</v>
      </c>
      <c r="T34" s="13">
        <f t="shared" si="29"/>
        <v>15.012801453584407</v>
      </c>
      <c r="U34" s="13">
        <f t="shared" si="30"/>
        <v>15.434430652995143</v>
      </c>
      <c r="V34" s="13">
        <f t="shared" si="31"/>
        <v>15.8859046429315</v>
      </c>
      <c r="W34" s="13">
        <f t="shared" si="32"/>
        <v>16.370550464434885</v>
      </c>
      <c r="X34" s="13">
        <f t="shared" si="33"/>
        <v>16.7352650642081</v>
      </c>
      <c r="Y34" s="13">
        <f t="shared" si="34"/>
        <v>17.100841191926186</v>
      </c>
      <c r="Z34" s="13">
        <f t="shared" si="35"/>
        <v>17.358990840430661</v>
      </c>
      <c r="AA34" s="13">
        <f t="shared" si="36"/>
        <v>17.419137466307276</v>
      </c>
      <c r="AB34" s="13">
        <f t="shared" si="37"/>
        <v>17.565115598478197</v>
      </c>
      <c r="AC34" s="13">
        <f t="shared" si="38"/>
        <v>17.601198248713416</v>
      </c>
      <c r="AD34" s="13">
        <f t="shared" si="39"/>
        <v>17.819758087414108</v>
      </c>
      <c r="AE34" s="13">
        <f t="shared" si="40"/>
        <v>17.935585173000355</v>
      </c>
      <c r="AF34" s="13">
        <f t="shared" si="41"/>
        <v>18.071062230369012</v>
      </c>
      <c r="AG34" s="13">
        <f t="shared" si="42"/>
        <v>18.410642330125672</v>
      </c>
      <c r="AH34" s="13">
        <f t="shared" si="43"/>
        <v>18.744157914994229</v>
      </c>
      <c r="AJ34" s="12">
        <f t="shared" si="27"/>
        <v>3142</v>
      </c>
      <c r="AK34" s="13">
        <f t="shared" si="44"/>
        <v>44.347212420606915</v>
      </c>
    </row>
    <row r="35" spans="1:37" ht="17.399999999999999" customHeight="1" x14ac:dyDescent="0.3">
      <c r="A35" s="1" t="s">
        <v>9</v>
      </c>
      <c r="B35" s="12">
        <f t="shared" ref="B35:J35" si="45">SUM(B29:B30)</f>
        <v>14357</v>
      </c>
      <c r="C35" s="12">
        <f t="shared" si="45"/>
        <v>14156</v>
      </c>
      <c r="D35" s="12">
        <f t="shared" si="45"/>
        <v>13920</v>
      </c>
      <c r="E35" s="12">
        <f t="shared" si="45"/>
        <v>13768</v>
      </c>
      <c r="F35" s="12">
        <f t="shared" si="45"/>
        <v>13729</v>
      </c>
      <c r="G35" s="12">
        <f t="shared" si="45"/>
        <v>13822</v>
      </c>
      <c r="H35" s="12">
        <f t="shared" si="45"/>
        <v>13843</v>
      </c>
      <c r="I35" s="12">
        <f t="shared" si="45"/>
        <v>14004</v>
      </c>
      <c r="J35" s="12">
        <f t="shared" si="45"/>
        <v>14160</v>
      </c>
      <c r="K35" s="12">
        <f t="shared" ref="K35" si="46">SUM(K29:K30)</f>
        <v>14287</v>
      </c>
      <c r="L35" s="12">
        <f t="shared" ref="L35:Q35" si="47">SUM(L29:L30)</f>
        <v>14487</v>
      </c>
      <c r="M35" s="12">
        <f t="shared" si="47"/>
        <v>14598</v>
      </c>
      <c r="N35" s="12">
        <f t="shared" si="47"/>
        <v>14804</v>
      </c>
      <c r="O35" s="12">
        <f t="shared" si="47"/>
        <v>14762</v>
      </c>
      <c r="P35" s="12">
        <f t="shared" si="47"/>
        <v>14745</v>
      </c>
      <c r="Q35" s="12">
        <f t="shared" si="47"/>
        <v>14649</v>
      </c>
      <c r="S35" s="13">
        <f t="shared" si="28"/>
        <v>29.610609248030361</v>
      </c>
      <c r="T35" s="13">
        <f t="shared" si="29"/>
        <v>29.228609184010573</v>
      </c>
      <c r="U35" s="13">
        <f t="shared" si="30"/>
        <v>28.892855660259869</v>
      </c>
      <c r="V35" s="13">
        <f t="shared" si="31"/>
        <v>28.665417447428691</v>
      </c>
      <c r="W35" s="13">
        <f t="shared" si="32"/>
        <v>28.528977827649982</v>
      </c>
      <c r="X35" s="13">
        <f t="shared" si="33"/>
        <v>28.445011524530788</v>
      </c>
      <c r="Y35" s="13">
        <f t="shared" si="34"/>
        <v>28.195205409699163</v>
      </c>
      <c r="Z35" s="13">
        <f t="shared" si="35"/>
        <v>28.12951952434517</v>
      </c>
      <c r="AA35" s="13">
        <f t="shared" si="36"/>
        <v>28.064055811003648</v>
      </c>
      <c r="AB35" s="13">
        <f t="shared" si="37"/>
        <v>27.874353721588136</v>
      </c>
      <c r="AC35" s="13">
        <f t="shared" si="38"/>
        <v>27.818956909132808</v>
      </c>
      <c r="AD35" s="13">
        <f t="shared" si="39"/>
        <v>27.632550303810405</v>
      </c>
      <c r="AE35" s="13">
        <f t="shared" si="40"/>
        <v>27.672579770828271</v>
      </c>
      <c r="AF35" s="13">
        <f t="shared" si="41"/>
        <v>27.332481623433129</v>
      </c>
      <c r="AG35" s="13">
        <f t="shared" si="42"/>
        <v>27.130213987377871</v>
      </c>
      <c r="AH35" s="13">
        <f t="shared" si="43"/>
        <v>26.848848078297681</v>
      </c>
      <c r="AJ35" s="12">
        <f t="shared" si="27"/>
        <v>292</v>
      </c>
      <c r="AK35" s="13">
        <f t="shared" si="44"/>
        <v>2.0338510830953545</v>
      </c>
    </row>
    <row r="36" spans="1:37" ht="13.8" customHeight="1" x14ac:dyDescent="0.3">
      <c r="A36" s="1" t="s">
        <v>10</v>
      </c>
      <c r="B36" s="12">
        <f t="shared" ref="B36:K36" si="48">SUM(B31:B33)</f>
        <v>27044</v>
      </c>
      <c r="C36" s="12">
        <f t="shared" si="48"/>
        <v>27005</v>
      </c>
      <c r="D36" s="12">
        <f t="shared" si="48"/>
        <v>26822</v>
      </c>
      <c r="E36" s="12">
        <f t="shared" si="48"/>
        <v>26632</v>
      </c>
      <c r="F36" s="12">
        <f t="shared" si="48"/>
        <v>26516</v>
      </c>
      <c r="G36" s="12">
        <f t="shared" si="48"/>
        <v>26638</v>
      </c>
      <c r="H36" s="12">
        <f t="shared" si="48"/>
        <v>26858</v>
      </c>
      <c r="I36" s="12">
        <f t="shared" si="48"/>
        <v>27138</v>
      </c>
      <c r="J36" s="12">
        <f t="shared" si="48"/>
        <v>27507</v>
      </c>
      <c r="K36" s="12">
        <f t="shared" si="48"/>
        <v>27965</v>
      </c>
      <c r="L36" s="12">
        <f t="shared" ref="L36:Q36" si="49">SUM(L31:L33)</f>
        <v>28423</v>
      </c>
      <c r="M36" s="12">
        <f t="shared" si="49"/>
        <v>28817</v>
      </c>
      <c r="N36" s="12">
        <f t="shared" si="49"/>
        <v>29098</v>
      </c>
      <c r="O36" s="12">
        <f t="shared" si="49"/>
        <v>29487</v>
      </c>
      <c r="P36" s="12">
        <f t="shared" si="49"/>
        <v>29598</v>
      </c>
      <c r="Q36" s="12">
        <f t="shared" si="49"/>
        <v>29685</v>
      </c>
      <c r="S36" s="13">
        <f t="shared" si="28"/>
        <v>55.776925298024175</v>
      </c>
      <c r="T36" s="13">
        <f t="shared" si="29"/>
        <v>55.758589362405019</v>
      </c>
      <c r="U36" s="13">
        <f t="shared" si="30"/>
        <v>55.672713686744991</v>
      </c>
      <c r="V36" s="13">
        <f t="shared" si="31"/>
        <v>55.448677909639812</v>
      </c>
      <c r="W36" s="13">
        <f t="shared" si="32"/>
        <v>55.100471707915133</v>
      </c>
      <c r="X36" s="13">
        <f t="shared" si="33"/>
        <v>54.819723411261108</v>
      </c>
      <c r="Y36" s="13">
        <f t="shared" si="34"/>
        <v>54.703953398374651</v>
      </c>
      <c r="Z36" s="13">
        <f t="shared" si="35"/>
        <v>54.511489635224166</v>
      </c>
      <c r="AA36" s="13">
        <f t="shared" si="36"/>
        <v>54.516806722689068</v>
      </c>
      <c r="AB36" s="13">
        <f t="shared" si="37"/>
        <v>54.560530679933663</v>
      </c>
      <c r="AC36" s="13">
        <f t="shared" si="38"/>
        <v>54.579844842153783</v>
      </c>
      <c r="AD36" s="13">
        <f t="shared" si="39"/>
        <v>54.54769160877548</v>
      </c>
      <c r="AE36" s="13">
        <f t="shared" si="40"/>
        <v>54.391835056171381</v>
      </c>
      <c r="AF36" s="13">
        <f t="shared" si="41"/>
        <v>54.596456146197859</v>
      </c>
      <c r="AG36" s="13">
        <f t="shared" si="42"/>
        <v>54.45914368249646</v>
      </c>
      <c r="AH36" s="13">
        <f t="shared" si="43"/>
        <v>54.406994006708089</v>
      </c>
      <c r="AJ36" s="12">
        <f t="shared" si="27"/>
        <v>2641</v>
      </c>
      <c r="AK36" s="13">
        <f t="shared" si="44"/>
        <v>9.7655672237834636</v>
      </c>
    </row>
    <row r="37" spans="1:37" ht="13.8" customHeight="1" x14ac:dyDescent="0.3">
      <c r="A37" s="1" t="s">
        <v>2</v>
      </c>
      <c r="B37" s="12">
        <f t="shared" ref="B37:L37" si="50">SUM(B34:B34)</f>
        <v>7085</v>
      </c>
      <c r="C37" s="12">
        <f t="shared" si="50"/>
        <v>7271</v>
      </c>
      <c r="D37" s="12">
        <f t="shared" si="50"/>
        <v>7436</v>
      </c>
      <c r="E37" s="12">
        <f t="shared" si="50"/>
        <v>7630</v>
      </c>
      <c r="F37" s="12">
        <f t="shared" si="50"/>
        <v>7878</v>
      </c>
      <c r="G37" s="12">
        <f t="shared" si="50"/>
        <v>8132</v>
      </c>
      <c r="H37" s="12">
        <f t="shared" si="50"/>
        <v>8396</v>
      </c>
      <c r="I37" s="12">
        <f t="shared" si="50"/>
        <v>8642</v>
      </c>
      <c r="J37" s="12">
        <f t="shared" si="50"/>
        <v>8789</v>
      </c>
      <c r="K37" s="12">
        <f t="shared" si="50"/>
        <v>9003</v>
      </c>
      <c r="L37" s="12">
        <f t="shared" si="50"/>
        <v>9166</v>
      </c>
      <c r="M37" s="12">
        <f>M34</f>
        <v>9414</v>
      </c>
      <c r="N37" s="12">
        <f>N34</f>
        <v>9595</v>
      </c>
      <c r="O37" s="12">
        <f>O34</f>
        <v>9760</v>
      </c>
      <c r="P37" s="12">
        <f>P34</f>
        <v>10006</v>
      </c>
      <c r="Q37" s="12">
        <f>Q34</f>
        <v>10227</v>
      </c>
      <c r="S37" s="13">
        <f t="shared" si="28"/>
        <v>14.61246545394547</v>
      </c>
      <c r="T37" s="13">
        <f t="shared" si="29"/>
        <v>15.012801453584407</v>
      </c>
      <c r="U37" s="13">
        <f t="shared" si="30"/>
        <v>15.434430652995143</v>
      </c>
      <c r="V37" s="13">
        <f t="shared" si="31"/>
        <v>15.8859046429315</v>
      </c>
      <c r="W37" s="13">
        <f t="shared" si="32"/>
        <v>16.370550464434885</v>
      </c>
      <c r="X37" s="13">
        <f t="shared" si="33"/>
        <v>16.7352650642081</v>
      </c>
      <c r="Y37" s="13">
        <f t="shared" si="34"/>
        <v>17.100841191926186</v>
      </c>
      <c r="Z37" s="13">
        <f t="shared" si="35"/>
        <v>17.358990840430661</v>
      </c>
      <c r="AA37" s="13">
        <f t="shared" si="36"/>
        <v>17.419137466307276</v>
      </c>
      <c r="AB37" s="13">
        <f t="shared" si="37"/>
        <v>17.565115598478197</v>
      </c>
      <c r="AC37" s="13">
        <f t="shared" si="38"/>
        <v>17.601198248713416</v>
      </c>
      <c r="AD37" s="13">
        <f t="shared" si="39"/>
        <v>17.819758087414108</v>
      </c>
      <c r="AE37" s="13">
        <f t="shared" si="40"/>
        <v>17.935585173000355</v>
      </c>
      <c r="AF37" s="13">
        <f t="shared" si="41"/>
        <v>18.071062230369012</v>
      </c>
      <c r="AG37" s="13">
        <f t="shared" si="42"/>
        <v>18.410642330125672</v>
      </c>
      <c r="AH37" s="13">
        <f t="shared" si="43"/>
        <v>18.744157914994229</v>
      </c>
      <c r="AJ37" s="12">
        <f t="shared" si="27"/>
        <v>3142</v>
      </c>
      <c r="AK37" s="13">
        <f t="shared" si="44"/>
        <v>44.347212420606915</v>
      </c>
    </row>
    <row r="38" spans="1:37" ht="17.399999999999999" customHeight="1" x14ac:dyDescent="0.3">
      <c r="A38" s="9" t="s">
        <v>55</v>
      </c>
      <c r="B38" s="8"/>
      <c r="C38" s="8"/>
      <c r="D38" s="8"/>
      <c r="E38" s="8"/>
      <c r="S38" s="8"/>
      <c r="T38" s="8"/>
      <c r="U38" s="8"/>
      <c r="AJ38" s="10"/>
      <c r="AK38" s="11"/>
    </row>
    <row r="39" spans="1:37" ht="13.8" customHeight="1" x14ac:dyDescent="0.3">
      <c r="A39" s="9" t="s">
        <v>27</v>
      </c>
      <c r="B39" s="10">
        <f t="shared" ref="B39:K39" si="51">SUM(B40:B45)</f>
        <v>56452</v>
      </c>
      <c r="C39" s="10">
        <f t="shared" si="51"/>
        <v>56615</v>
      </c>
      <c r="D39" s="10">
        <f t="shared" si="51"/>
        <v>56749</v>
      </c>
      <c r="E39" s="10">
        <f t="shared" si="51"/>
        <v>56370</v>
      </c>
      <c r="F39" s="10">
        <f t="shared" si="51"/>
        <v>56282</v>
      </c>
      <c r="G39" s="10">
        <f t="shared" si="51"/>
        <v>55983</v>
      </c>
      <c r="H39" s="10">
        <f t="shared" si="51"/>
        <v>55847</v>
      </c>
      <c r="I39" s="10">
        <f t="shared" si="51"/>
        <v>55860</v>
      </c>
      <c r="J39" s="10">
        <f t="shared" si="51"/>
        <v>55877</v>
      </c>
      <c r="K39" s="10">
        <f t="shared" si="51"/>
        <v>55992</v>
      </c>
      <c r="L39" s="10">
        <f>SUM(L40:L45)</f>
        <v>56081</v>
      </c>
      <c r="M39" s="10">
        <f t="shared" ref="M39:Q39" si="52">SUM(M40:M45)</f>
        <v>56421</v>
      </c>
      <c r="N39" s="10">
        <f t="shared" si="52"/>
        <v>56562</v>
      </c>
      <c r="O39" s="10">
        <f t="shared" si="52"/>
        <v>56609</v>
      </c>
      <c r="P39" s="10">
        <f t="shared" si="52"/>
        <v>56699</v>
      </c>
      <c r="Q39" s="10">
        <f t="shared" si="52"/>
        <v>56542</v>
      </c>
      <c r="S39" s="11">
        <f t="shared" ref="S39:AH39" si="53">SUM(S40:S45)</f>
        <v>100.00000000000001</v>
      </c>
      <c r="T39" s="11">
        <f t="shared" si="53"/>
        <v>99.999999999999986</v>
      </c>
      <c r="U39" s="11">
        <f t="shared" si="53"/>
        <v>100</v>
      </c>
      <c r="V39" s="11">
        <f t="shared" si="53"/>
        <v>100</v>
      </c>
      <c r="W39" s="11">
        <f t="shared" si="53"/>
        <v>100.00000000000001</v>
      </c>
      <c r="X39" s="11">
        <f t="shared" si="53"/>
        <v>100</v>
      </c>
      <c r="Y39" s="11">
        <f t="shared" si="53"/>
        <v>100</v>
      </c>
      <c r="Z39" s="11">
        <f t="shared" si="53"/>
        <v>100</v>
      </c>
      <c r="AA39" s="11">
        <f t="shared" si="53"/>
        <v>100</v>
      </c>
      <c r="AB39" s="11">
        <f t="shared" si="53"/>
        <v>100</v>
      </c>
      <c r="AC39" s="11">
        <f t="shared" si="53"/>
        <v>100</v>
      </c>
      <c r="AD39" s="11">
        <f t="shared" si="53"/>
        <v>100</v>
      </c>
      <c r="AE39" s="11">
        <f t="shared" si="53"/>
        <v>100</v>
      </c>
      <c r="AF39" s="11">
        <f t="shared" si="53"/>
        <v>100</v>
      </c>
      <c r="AG39" s="11">
        <f t="shared" si="53"/>
        <v>100</v>
      </c>
      <c r="AH39" s="11">
        <f t="shared" si="53"/>
        <v>100</v>
      </c>
      <c r="AJ39" s="10">
        <f t="shared" ref="AJ39" si="54">IF(Q39-B39=0,"-",Q39-B39)</f>
        <v>90</v>
      </c>
      <c r="AK39" s="11">
        <f>IF(AJ39="-","-",(AJ39/B39*100))</f>
        <v>0.15942747821157799</v>
      </c>
    </row>
    <row r="40" spans="1:37" ht="13.8" customHeight="1" x14ac:dyDescent="0.3">
      <c r="A40" s="1" t="s">
        <v>6</v>
      </c>
      <c r="B40" s="12">
        <v>8295</v>
      </c>
      <c r="C40" s="12">
        <v>8315</v>
      </c>
      <c r="D40" s="12">
        <v>8217</v>
      </c>
      <c r="E40" s="12">
        <v>8016</v>
      </c>
      <c r="F40" s="12">
        <v>7976</v>
      </c>
      <c r="G40" s="12">
        <v>7856</v>
      </c>
      <c r="H40" s="12">
        <v>7803</v>
      </c>
      <c r="I40" s="12">
        <v>7879</v>
      </c>
      <c r="J40" s="12">
        <v>7918</v>
      </c>
      <c r="K40" s="12">
        <v>7934</v>
      </c>
      <c r="L40" s="12">
        <v>7931</v>
      </c>
      <c r="M40" s="12">
        <v>7959</v>
      </c>
      <c r="N40" s="12">
        <v>7916</v>
      </c>
      <c r="O40" s="12">
        <v>7913</v>
      </c>
      <c r="P40" s="12">
        <v>7784</v>
      </c>
      <c r="Q40" s="12">
        <v>7688</v>
      </c>
      <c r="S40" s="13">
        <f t="shared" ref="S40:S48" si="55">B40/B$39*100</f>
        <v>14.693899241833771</v>
      </c>
      <c r="T40" s="13">
        <f t="shared" ref="T40:T48" si="56">C40/C$39*100</f>
        <v>14.686920427448555</v>
      </c>
      <c r="U40" s="13">
        <f t="shared" ref="U40:U48" si="57">D40/D$39*100</f>
        <v>14.479550300445823</v>
      </c>
      <c r="V40" s="13">
        <f t="shared" ref="V40:V48" si="58">E40/E$39*100</f>
        <v>14.220329962746142</v>
      </c>
      <c r="W40" s="13">
        <f t="shared" ref="W40:W48" si="59">F40/F$39*100</f>
        <v>14.171493550335809</v>
      </c>
      <c r="X40" s="13">
        <f t="shared" ref="X40:X48" si="60">G40/G$39*100</f>
        <v>14.032831395244985</v>
      </c>
      <c r="Y40" s="13">
        <f t="shared" ref="Y40:Y48" si="61">H40/H$39*100</f>
        <v>13.972102351066306</v>
      </c>
      <c r="Z40" s="13">
        <f t="shared" ref="Z40:Z48" si="62">I40/I$39*100</f>
        <v>14.104905119942716</v>
      </c>
      <c r="AA40" s="13">
        <f t="shared" ref="AA40:AA48" si="63">J40/J$39*100</f>
        <v>14.170410007695475</v>
      </c>
      <c r="AB40" s="13">
        <f t="shared" ref="AB40:AB48" si="64">K40/K$39*100</f>
        <v>14.169881411630234</v>
      </c>
      <c r="AC40" s="13">
        <f t="shared" ref="AC40:AC48" si="65">L40/L$39*100</f>
        <v>14.142044542715002</v>
      </c>
      <c r="AD40" s="13">
        <f t="shared" ref="AD40:AD48" si="66">M40/M$39*100</f>
        <v>14.10644972616579</v>
      </c>
      <c r="AE40" s="13">
        <f t="shared" ref="AE40:AE48" si="67">N40/N$39*100</f>
        <v>13.995261836568721</v>
      </c>
      <c r="AF40" s="13">
        <f t="shared" ref="AF40:AF48" si="68">O40/O$39*100</f>
        <v>13.978342666360472</v>
      </c>
      <c r="AG40" s="13">
        <f t="shared" ref="AG40:AG48" si="69">P40/P$39*100</f>
        <v>13.72863718936842</v>
      </c>
      <c r="AH40" s="13">
        <f t="shared" ref="AH40:AH48" si="70">Q40/Q$39*100</f>
        <v>13.596972162286441</v>
      </c>
      <c r="AJ40" s="12">
        <f t="shared" si="27"/>
        <v>-607</v>
      </c>
      <c r="AK40" s="13">
        <f t="shared" ref="AK40:AK47" si="71">IF(AJ40="-","-",(AJ40/B40*100))</f>
        <v>-7.3176612417118747</v>
      </c>
    </row>
    <row r="41" spans="1:37" ht="13.8" customHeight="1" x14ac:dyDescent="0.3">
      <c r="A41" s="14" t="s">
        <v>7</v>
      </c>
      <c r="B41" s="12">
        <v>9149</v>
      </c>
      <c r="C41" s="12">
        <v>8883</v>
      </c>
      <c r="D41" s="12">
        <v>8677</v>
      </c>
      <c r="E41" s="12">
        <v>8410</v>
      </c>
      <c r="F41" s="12">
        <v>8170</v>
      </c>
      <c r="G41" s="12">
        <v>7990</v>
      </c>
      <c r="H41" s="12">
        <v>7818</v>
      </c>
      <c r="I41" s="12">
        <v>7671</v>
      </c>
      <c r="J41" s="12">
        <v>7458</v>
      </c>
      <c r="K41" s="12">
        <v>7363</v>
      </c>
      <c r="L41" s="12">
        <v>7322</v>
      </c>
      <c r="M41" s="12">
        <v>7374</v>
      </c>
      <c r="N41" s="12">
        <v>7343</v>
      </c>
      <c r="O41" s="12">
        <v>7177</v>
      </c>
      <c r="P41" s="12">
        <v>7197</v>
      </c>
      <c r="Q41" s="12">
        <v>7114</v>
      </c>
      <c r="S41" s="13">
        <f t="shared" si="55"/>
        <v>16.206688868419189</v>
      </c>
      <c r="T41" s="13">
        <f t="shared" si="56"/>
        <v>15.690188112690983</v>
      </c>
      <c r="U41" s="13">
        <f t="shared" si="57"/>
        <v>15.29013727114134</v>
      </c>
      <c r="V41" s="13">
        <f t="shared" si="58"/>
        <v>14.919283306723436</v>
      </c>
      <c r="W41" s="13">
        <f t="shared" si="59"/>
        <v>14.516186347322414</v>
      </c>
      <c r="X41" s="13">
        <f t="shared" si="60"/>
        <v>14.272189771895039</v>
      </c>
      <c r="Y41" s="13">
        <f t="shared" si="61"/>
        <v>13.99896144824252</v>
      </c>
      <c r="Z41" s="13">
        <f t="shared" si="62"/>
        <v>13.732545649838885</v>
      </c>
      <c r="AA41" s="13">
        <f t="shared" si="63"/>
        <v>13.347173255543426</v>
      </c>
      <c r="AB41" s="13">
        <f t="shared" si="64"/>
        <v>13.150092870410058</v>
      </c>
      <c r="AC41" s="13">
        <f t="shared" si="65"/>
        <v>13.056115261853391</v>
      </c>
      <c r="AD41" s="13">
        <f t="shared" si="66"/>
        <v>13.069601744031479</v>
      </c>
      <c r="AE41" s="13">
        <f t="shared" si="67"/>
        <v>12.982214207418409</v>
      </c>
      <c r="AF41" s="13">
        <f t="shared" si="68"/>
        <v>12.678196046565034</v>
      </c>
      <c r="AG41" s="13">
        <f t="shared" si="69"/>
        <v>12.693345561650119</v>
      </c>
      <c r="AH41" s="13">
        <f t="shared" si="70"/>
        <v>12.581797601782746</v>
      </c>
      <c r="AJ41" s="12">
        <f t="shared" si="27"/>
        <v>-2035</v>
      </c>
      <c r="AK41" s="13">
        <f t="shared" si="71"/>
        <v>-22.242868073013444</v>
      </c>
    </row>
    <row r="42" spans="1:37" ht="13.8" customHeight="1" x14ac:dyDescent="0.3">
      <c r="A42" s="15" t="s">
        <v>8</v>
      </c>
      <c r="B42" s="12">
        <v>8324</v>
      </c>
      <c r="C42" s="12">
        <v>8591</v>
      </c>
      <c r="D42" s="12">
        <v>8764</v>
      </c>
      <c r="E42" s="12">
        <v>8797</v>
      </c>
      <c r="F42" s="12">
        <v>8877</v>
      </c>
      <c r="G42" s="12">
        <v>8883</v>
      </c>
      <c r="H42" s="12">
        <v>8842</v>
      </c>
      <c r="I42" s="12">
        <v>8867</v>
      </c>
      <c r="J42" s="12">
        <v>8944</v>
      </c>
      <c r="K42" s="12">
        <v>8882</v>
      </c>
      <c r="L42" s="12">
        <v>8760</v>
      </c>
      <c r="M42" s="12">
        <v>8561</v>
      </c>
      <c r="N42" s="12">
        <v>8427</v>
      </c>
      <c r="O42" s="12">
        <v>8290</v>
      </c>
      <c r="P42" s="12">
        <v>8096</v>
      </c>
      <c r="Q42" s="12">
        <v>7946</v>
      </c>
      <c r="S42" s="13">
        <f t="shared" si="55"/>
        <v>14.745270318146389</v>
      </c>
      <c r="T42" s="13">
        <f t="shared" si="56"/>
        <v>15.174423739291706</v>
      </c>
      <c r="U42" s="13">
        <f t="shared" si="57"/>
        <v>15.443443937338103</v>
      </c>
      <c r="V42" s="13">
        <f t="shared" si="58"/>
        <v>15.605818697888948</v>
      </c>
      <c r="W42" s="13">
        <f t="shared" si="59"/>
        <v>15.77236061262926</v>
      </c>
      <c r="X42" s="13">
        <f t="shared" si="60"/>
        <v>15.867316864048014</v>
      </c>
      <c r="Y42" s="13">
        <f t="shared" si="61"/>
        <v>15.832542482138701</v>
      </c>
      <c r="Z42" s="13">
        <f t="shared" si="62"/>
        <v>15.873612602935911</v>
      </c>
      <c r="AA42" s="13">
        <f t="shared" si="63"/>
        <v>16.006585894017217</v>
      </c>
      <c r="AB42" s="13">
        <f t="shared" si="64"/>
        <v>15.862980425775111</v>
      </c>
      <c r="AC42" s="13">
        <f t="shared" si="65"/>
        <v>15.620263547368985</v>
      </c>
      <c r="AD42" s="13">
        <f t="shared" si="66"/>
        <v>15.173428333421954</v>
      </c>
      <c r="AE42" s="13">
        <f t="shared" si="67"/>
        <v>14.898695237084969</v>
      </c>
      <c r="AF42" s="13">
        <f t="shared" si="68"/>
        <v>14.644314508293736</v>
      </c>
      <c r="AG42" s="13">
        <f t="shared" si="69"/>
        <v>14.278911444646289</v>
      </c>
      <c r="AH42" s="13">
        <f t="shared" si="70"/>
        <v>14.053270135474513</v>
      </c>
      <c r="AJ42" s="12">
        <f t="shared" si="27"/>
        <v>-378</v>
      </c>
      <c r="AK42" s="13">
        <f t="shared" si="71"/>
        <v>-4.5410860163382996</v>
      </c>
    </row>
    <row r="43" spans="1:37" ht="13.8" customHeight="1" x14ac:dyDescent="0.3">
      <c r="A43" s="1" t="s">
        <v>0</v>
      </c>
      <c r="B43" s="12">
        <v>17356</v>
      </c>
      <c r="C43" s="12">
        <v>17050</v>
      </c>
      <c r="D43" s="12">
        <v>16741</v>
      </c>
      <c r="E43" s="12">
        <v>16374</v>
      </c>
      <c r="F43" s="12">
        <v>15956</v>
      </c>
      <c r="G43" s="12">
        <v>15427</v>
      </c>
      <c r="H43" s="12">
        <v>15049</v>
      </c>
      <c r="I43" s="12">
        <v>14647</v>
      </c>
      <c r="J43" s="12">
        <v>14370</v>
      </c>
      <c r="K43" s="12">
        <v>14280</v>
      </c>
      <c r="L43" s="12">
        <v>14409</v>
      </c>
      <c r="M43" s="12">
        <v>14749</v>
      </c>
      <c r="N43" s="12">
        <v>15098</v>
      </c>
      <c r="O43" s="12">
        <v>15488</v>
      </c>
      <c r="P43" s="12">
        <v>15955</v>
      </c>
      <c r="Q43" s="12">
        <v>16268</v>
      </c>
      <c r="S43" s="13">
        <f t="shared" si="55"/>
        <v>30.744703464890527</v>
      </c>
      <c r="T43" s="13">
        <f t="shared" si="56"/>
        <v>30.115693720745384</v>
      </c>
      <c r="U43" s="13">
        <f t="shared" si="57"/>
        <v>29.50007929655148</v>
      </c>
      <c r="V43" s="13">
        <f t="shared" si="58"/>
        <v>29.047365620010645</v>
      </c>
      <c r="W43" s="13">
        <f t="shared" si="59"/>
        <v>28.350094168650724</v>
      </c>
      <c r="X43" s="13">
        <f t="shared" si="60"/>
        <v>27.556579675973065</v>
      </c>
      <c r="Y43" s="13">
        <f t="shared" si="61"/>
        <v>26.946836893655878</v>
      </c>
      <c r="Z43" s="13">
        <f t="shared" si="62"/>
        <v>26.220909416398136</v>
      </c>
      <c r="AA43" s="13">
        <f t="shared" si="63"/>
        <v>25.717200279184638</v>
      </c>
      <c r="AB43" s="13">
        <f t="shared" si="64"/>
        <v>25.503643377625373</v>
      </c>
      <c r="AC43" s="13">
        <f t="shared" si="65"/>
        <v>25.693193773292201</v>
      </c>
      <c r="AD43" s="13">
        <f t="shared" si="66"/>
        <v>26.140975877776008</v>
      </c>
      <c r="AE43" s="13">
        <f t="shared" si="67"/>
        <v>26.692832643824477</v>
      </c>
      <c r="AF43" s="13">
        <f t="shared" si="68"/>
        <v>27.359607129608364</v>
      </c>
      <c r="AG43" s="13">
        <f t="shared" si="69"/>
        <v>28.139826099225733</v>
      </c>
      <c r="AH43" s="13">
        <f t="shared" si="70"/>
        <v>28.771532665982807</v>
      </c>
      <c r="AJ43" s="12">
        <f t="shared" si="27"/>
        <v>-1088</v>
      </c>
      <c r="AK43" s="13">
        <f t="shared" si="71"/>
        <v>-6.2687255127909651</v>
      </c>
    </row>
    <row r="44" spans="1:37" ht="13.8" customHeight="1" x14ac:dyDescent="0.3">
      <c r="A44" s="1" t="s">
        <v>1</v>
      </c>
      <c r="B44" s="12">
        <v>9481</v>
      </c>
      <c r="C44" s="12">
        <v>9829</v>
      </c>
      <c r="D44" s="12">
        <v>10255</v>
      </c>
      <c r="E44" s="12">
        <v>10620</v>
      </c>
      <c r="F44" s="12">
        <v>11061</v>
      </c>
      <c r="G44" s="12">
        <v>11556</v>
      </c>
      <c r="H44" s="12">
        <v>11898</v>
      </c>
      <c r="I44" s="12">
        <v>12251</v>
      </c>
      <c r="J44" s="12">
        <v>12550</v>
      </c>
      <c r="K44" s="12">
        <v>12760</v>
      </c>
      <c r="L44" s="12">
        <v>12774</v>
      </c>
      <c r="M44" s="12">
        <v>12701</v>
      </c>
      <c r="N44" s="12">
        <v>12498</v>
      </c>
      <c r="O44" s="12">
        <v>12248</v>
      </c>
      <c r="P44" s="12">
        <v>11935</v>
      </c>
      <c r="Q44" s="12">
        <v>11509</v>
      </c>
      <c r="S44" s="13">
        <f t="shared" si="55"/>
        <v>16.794799121377455</v>
      </c>
      <c r="T44" s="13">
        <f t="shared" si="56"/>
        <v>17.361123377196854</v>
      </c>
      <c r="U44" s="13">
        <f t="shared" si="57"/>
        <v>18.070803009744665</v>
      </c>
      <c r="V44" s="13">
        <f t="shared" si="58"/>
        <v>18.839808408728047</v>
      </c>
      <c r="W44" s="13">
        <f t="shared" si="59"/>
        <v>19.65281972922071</v>
      </c>
      <c r="X44" s="13">
        <f t="shared" si="60"/>
        <v>20.641980601253952</v>
      </c>
      <c r="Y44" s="13">
        <f t="shared" si="61"/>
        <v>21.304635880172615</v>
      </c>
      <c r="Z44" s="13">
        <f t="shared" si="62"/>
        <v>21.931614751163622</v>
      </c>
      <c r="AA44" s="13">
        <f t="shared" si="63"/>
        <v>22.460046172843924</v>
      </c>
      <c r="AB44" s="13">
        <f t="shared" si="64"/>
        <v>22.788969852836118</v>
      </c>
      <c r="AC44" s="13">
        <f t="shared" si="65"/>
        <v>22.777767871471621</v>
      </c>
      <c r="AD44" s="13">
        <f t="shared" si="66"/>
        <v>22.51112174544939</v>
      </c>
      <c r="AE44" s="13">
        <f t="shared" si="67"/>
        <v>22.096106926912064</v>
      </c>
      <c r="AF44" s="13">
        <f t="shared" si="68"/>
        <v>21.636135596813226</v>
      </c>
      <c r="AG44" s="13">
        <f t="shared" si="69"/>
        <v>21.049753963914707</v>
      </c>
      <c r="AH44" s="13">
        <f t="shared" si="70"/>
        <v>20.354780517137701</v>
      </c>
      <c r="AJ44" s="12">
        <f t="shared" si="27"/>
        <v>2028</v>
      </c>
      <c r="AK44" s="13">
        <f t="shared" si="71"/>
        <v>21.390148718489609</v>
      </c>
    </row>
    <row r="45" spans="1:37" ht="13.8" customHeight="1" x14ac:dyDescent="0.3">
      <c r="A45" s="1" t="s">
        <v>2</v>
      </c>
      <c r="B45" s="12">
        <v>3847</v>
      </c>
      <c r="C45" s="12">
        <v>3947</v>
      </c>
      <c r="D45" s="12">
        <v>4095</v>
      </c>
      <c r="E45" s="12">
        <v>4153</v>
      </c>
      <c r="F45" s="12">
        <v>4242</v>
      </c>
      <c r="G45" s="12">
        <v>4271</v>
      </c>
      <c r="H45" s="12">
        <v>4437</v>
      </c>
      <c r="I45" s="12">
        <v>4545</v>
      </c>
      <c r="J45" s="12">
        <v>4637</v>
      </c>
      <c r="K45" s="12">
        <v>4773</v>
      </c>
      <c r="L45" s="12">
        <v>4885</v>
      </c>
      <c r="M45" s="12">
        <v>5077</v>
      </c>
      <c r="N45" s="12">
        <v>5280</v>
      </c>
      <c r="O45" s="12">
        <v>5493</v>
      </c>
      <c r="P45" s="12">
        <v>5732</v>
      </c>
      <c r="Q45" s="12">
        <v>6017</v>
      </c>
      <c r="R45" s="48" t="s">
        <v>5</v>
      </c>
      <c r="S45" s="13">
        <f t="shared" si="55"/>
        <v>6.8146389853326719</v>
      </c>
      <c r="T45" s="13">
        <f t="shared" si="56"/>
        <v>6.9716506226265125</v>
      </c>
      <c r="U45" s="13">
        <f t="shared" si="57"/>
        <v>7.2159861847785862</v>
      </c>
      <c r="V45" s="13">
        <f t="shared" si="58"/>
        <v>7.3673940039027856</v>
      </c>
      <c r="W45" s="13">
        <f t="shared" si="59"/>
        <v>7.5370455918410864</v>
      </c>
      <c r="X45" s="13">
        <f t="shared" si="60"/>
        <v>7.6291016915849452</v>
      </c>
      <c r="Y45" s="13">
        <f t="shared" si="61"/>
        <v>7.9449209447239779</v>
      </c>
      <c r="Z45" s="13">
        <f t="shared" si="62"/>
        <v>8.1364124597207308</v>
      </c>
      <c r="AA45" s="13">
        <f t="shared" si="63"/>
        <v>8.2985843907153214</v>
      </c>
      <c r="AB45" s="13">
        <f t="shared" si="64"/>
        <v>8.5244320617231022</v>
      </c>
      <c r="AC45" s="13">
        <f t="shared" si="65"/>
        <v>8.7106150032988001</v>
      </c>
      <c r="AD45" s="13">
        <f t="shared" si="66"/>
        <v>8.998422573155386</v>
      </c>
      <c r="AE45" s="13">
        <f t="shared" si="67"/>
        <v>9.3348891481913654</v>
      </c>
      <c r="AF45" s="13">
        <f t="shared" si="68"/>
        <v>9.7034040523591649</v>
      </c>
      <c r="AG45" s="13">
        <f t="shared" si="69"/>
        <v>10.10952574119473</v>
      </c>
      <c r="AH45" s="13">
        <f t="shared" si="70"/>
        <v>10.641646917335786</v>
      </c>
      <c r="AJ45" s="12">
        <f t="shared" si="27"/>
        <v>2170</v>
      </c>
      <c r="AK45" s="13">
        <f t="shared" si="71"/>
        <v>56.407590330127377</v>
      </c>
    </row>
    <row r="46" spans="1:37" ht="17.399999999999999" customHeight="1" x14ac:dyDescent="0.25">
      <c r="A46" s="1" t="s">
        <v>9</v>
      </c>
      <c r="B46" s="12">
        <f t="shared" ref="B46:J46" si="72">SUM(B40:B41)</f>
        <v>17444</v>
      </c>
      <c r="C46" s="12">
        <f t="shared" si="72"/>
        <v>17198</v>
      </c>
      <c r="D46" s="12">
        <f t="shared" si="72"/>
        <v>16894</v>
      </c>
      <c r="E46" s="12">
        <f t="shared" si="72"/>
        <v>16426</v>
      </c>
      <c r="F46" s="12">
        <f t="shared" si="72"/>
        <v>16146</v>
      </c>
      <c r="G46" s="12">
        <f t="shared" si="72"/>
        <v>15846</v>
      </c>
      <c r="H46" s="12">
        <f t="shared" si="72"/>
        <v>15621</v>
      </c>
      <c r="I46" s="12">
        <f t="shared" si="72"/>
        <v>15550</v>
      </c>
      <c r="J46" s="12">
        <f t="shared" si="72"/>
        <v>15376</v>
      </c>
      <c r="K46" s="12">
        <f t="shared" ref="K46:L46" si="73">SUM(K40:K41)</f>
        <v>15297</v>
      </c>
      <c r="L46" s="12">
        <f t="shared" si="73"/>
        <v>15253</v>
      </c>
      <c r="M46" s="12">
        <f>SUM(M40:M41)</f>
        <v>15333</v>
      </c>
      <c r="N46" s="12">
        <f>SUM(N40:N41)</f>
        <v>15259</v>
      </c>
      <c r="O46" s="12">
        <f>SUM(O40:O41)</f>
        <v>15090</v>
      </c>
      <c r="P46" s="12">
        <f t="shared" ref="P46:Q46" si="74">SUM(P40:P41)</f>
        <v>14981</v>
      </c>
      <c r="Q46" s="12">
        <f t="shared" si="74"/>
        <v>14802</v>
      </c>
      <c r="R46" s="12"/>
      <c r="S46" s="13">
        <f t="shared" si="55"/>
        <v>30.900588110252958</v>
      </c>
      <c r="T46" s="13">
        <f t="shared" si="56"/>
        <v>30.377108540139542</v>
      </c>
      <c r="U46" s="13">
        <f t="shared" si="57"/>
        <v>29.769687571587166</v>
      </c>
      <c r="V46" s="13">
        <f t="shared" si="58"/>
        <v>29.139613269469578</v>
      </c>
      <c r="W46" s="13">
        <f t="shared" si="59"/>
        <v>28.687679897658221</v>
      </c>
      <c r="X46" s="13">
        <f t="shared" si="60"/>
        <v>28.305021167140026</v>
      </c>
      <c r="Y46" s="13">
        <f t="shared" si="61"/>
        <v>27.971063799308826</v>
      </c>
      <c r="Z46" s="13">
        <f t="shared" si="62"/>
        <v>27.837450769781597</v>
      </c>
      <c r="AA46" s="13">
        <f t="shared" si="63"/>
        <v>27.517583263238897</v>
      </c>
      <c r="AB46" s="13">
        <f t="shared" si="64"/>
        <v>27.319974282040292</v>
      </c>
      <c r="AC46" s="13">
        <f t="shared" si="65"/>
        <v>27.198159804568395</v>
      </c>
      <c r="AD46" s="13">
        <f t="shared" si="66"/>
        <v>27.176051470197265</v>
      </c>
      <c r="AE46" s="13">
        <f t="shared" si="67"/>
        <v>26.977476043987132</v>
      </c>
      <c r="AF46" s="13">
        <f t="shared" si="68"/>
        <v>26.656538712925503</v>
      </c>
      <c r="AG46" s="13">
        <f t="shared" si="69"/>
        <v>26.421982751018536</v>
      </c>
      <c r="AH46" s="13">
        <f t="shared" si="70"/>
        <v>26.178769764069187</v>
      </c>
      <c r="AJ46" s="12">
        <f t="shared" si="27"/>
        <v>-2642</v>
      </c>
      <c r="AK46" s="13">
        <f t="shared" si="71"/>
        <v>-15.145608805319879</v>
      </c>
    </row>
    <row r="47" spans="1:37" ht="13.8" customHeight="1" x14ac:dyDescent="0.25">
      <c r="A47" s="1" t="s">
        <v>10</v>
      </c>
      <c r="B47" s="12">
        <f t="shared" ref="B47:L47" si="75">SUM(B42:B44)</f>
        <v>35161</v>
      </c>
      <c r="C47" s="12">
        <f t="shared" si="75"/>
        <v>35470</v>
      </c>
      <c r="D47" s="12">
        <f t="shared" si="75"/>
        <v>35760</v>
      </c>
      <c r="E47" s="12">
        <f t="shared" si="75"/>
        <v>35791</v>
      </c>
      <c r="F47" s="12">
        <f t="shared" si="75"/>
        <v>35894</v>
      </c>
      <c r="G47" s="12">
        <f t="shared" si="75"/>
        <v>35866</v>
      </c>
      <c r="H47" s="12">
        <f t="shared" si="75"/>
        <v>35789</v>
      </c>
      <c r="I47" s="12">
        <f t="shared" si="75"/>
        <v>35765</v>
      </c>
      <c r="J47" s="12">
        <f t="shared" si="75"/>
        <v>35864</v>
      </c>
      <c r="K47" s="12">
        <f t="shared" si="75"/>
        <v>35922</v>
      </c>
      <c r="L47" s="12">
        <f t="shared" si="75"/>
        <v>35943</v>
      </c>
      <c r="M47" s="12">
        <f>SUM(M42:M44)</f>
        <v>36011</v>
      </c>
      <c r="N47" s="12">
        <f>SUM(N42:N44)</f>
        <v>36023</v>
      </c>
      <c r="O47" s="12">
        <f>SUM(O42:O44)</f>
        <v>36026</v>
      </c>
      <c r="P47" s="12">
        <f t="shared" ref="P47:Q47" si="76">SUM(P42:P44)</f>
        <v>35986</v>
      </c>
      <c r="Q47" s="12">
        <f t="shared" si="76"/>
        <v>35723</v>
      </c>
      <c r="R47" s="12"/>
      <c r="S47" s="13">
        <f t="shared" si="55"/>
        <v>62.284772904414368</v>
      </c>
      <c r="T47" s="13">
        <f t="shared" si="56"/>
        <v>62.651240837233942</v>
      </c>
      <c r="U47" s="13">
        <f t="shared" si="57"/>
        <v>63.014326243634244</v>
      </c>
      <c r="V47" s="13">
        <f t="shared" si="58"/>
        <v>63.492992726627641</v>
      </c>
      <c r="W47" s="13">
        <f t="shared" si="59"/>
        <v>63.775274510500694</v>
      </c>
      <c r="X47" s="13">
        <f t="shared" si="60"/>
        <v>64.065877141275024</v>
      </c>
      <c r="Y47" s="13">
        <f t="shared" si="61"/>
        <v>64.084015255967202</v>
      </c>
      <c r="Z47" s="13">
        <f t="shared" si="62"/>
        <v>64.026136770497672</v>
      </c>
      <c r="AA47" s="13">
        <f t="shared" si="63"/>
        <v>64.183832346045776</v>
      </c>
      <c r="AB47" s="13">
        <f t="shared" si="64"/>
        <v>64.155593656236604</v>
      </c>
      <c r="AC47" s="13">
        <f t="shared" si="65"/>
        <v>64.091225192132811</v>
      </c>
      <c r="AD47" s="13">
        <f t="shared" si="66"/>
        <v>63.825525956647347</v>
      </c>
      <c r="AE47" s="13">
        <f t="shared" si="67"/>
        <v>63.687634807821503</v>
      </c>
      <c r="AF47" s="13">
        <f t="shared" si="68"/>
        <v>63.640057234715329</v>
      </c>
      <c r="AG47" s="13">
        <f t="shared" si="69"/>
        <v>63.46849150778673</v>
      </c>
      <c r="AH47" s="13">
        <f t="shared" si="70"/>
        <v>63.179583318595022</v>
      </c>
      <c r="AJ47" s="12">
        <f t="shared" si="27"/>
        <v>562</v>
      </c>
      <c r="AK47" s="13">
        <f t="shared" si="71"/>
        <v>1.5983618213361397</v>
      </c>
    </row>
    <row r="48" spans="1:37" ht="13.8" customHeight="1" x14ac:dyDescent="0.25">
      <c r="A48" s="1" t="s">
        <v>2</v>
      </c>
      <c r="B48" s="12">
        <f t="shared" ref="B48:L48" si="77">SUM(B45:B45)</f>
        <v>3847</v>
      </c>
      <c r="C48" s="12">
        <f t="shared" si="77"/>
        <v>3947</v>
      </c>
      <c r="D48" s="12">
        <f t="shared" si="77"/>
        <v>4095</v>
      </c>
      <c r="E48" s="12">
        <f t="shared" si="77"/>
        <v>4153</v>
      </c>
      <c r="F48" s="12">
        <f t="shared" si="77"/>
        <v>4242</v>
      </c>
      <c r="G48" s="12">
        <f t="shared" si="77"/>
        <v>4271</v>
      </c>
      <c r="H48" s="12">
        <f t="shared" si="77"/>
        <v>4437</v>
      </c>
      <c r="I48" s="12">
        <f t="shared" si="77"/>
        <v>4545</v>
      </c>
      <c r="J48" s="12">
        <f t="shared" si="77"/>
        <v>4637</v>
      </c>
      <c r="K48" s="12">
        <f t="shared" si="77"/>
        <v>4773</v>
      </c>
      <c r="L48" s="12">
        <f t="shared" si="77"/>
        <v>4885</v>
      </c>
      <c r="M48" s="12">
        <f>M45</f>
        <v>5077</v>
      </c>
      <c r="N48" s="12">
        <f>N45</f>
        <v>5280</v>
      </c>
      <c r="O48" s="12">
        <f>O45</f>
        <v>5493</v>
      </c>
      <c r="P48" s="12">
        <f t="shared" ref="P48:Q48" si="78">P45</f>
        <v>5732</v>
      </c>
      <c r="Q48" s="12">
        <f t="shared" si="78"/>
        <v>6017</v>
      </c>
      <c r="R48" s="12"/>
      <c r="S48" s="13">
        <f t="shared" si="55"/>
        <v>6.8146389853326719</v>
      </c>
      <c r="T48" s="13">
        <f t="shared" si="56"/>
        <v>6.9716506226265125</v>
      </c>
      <c r="U48" s="13">
        <f t="shared" si="57"/>
        <v>7.2159861847785862</v>
      </c>
      <c r="V48" s="13">
        <f t="shared" si="58"/>
        <v>7.3673940039027856</v>
      </c>
      <c r="W48" s="13">
        <f t="shared" si="59"/>
        <v>7.5370455918410864</v>
      </c>
      <c r="X48" s="13">
        <f t="shared" si="60"/>
        <v>7.6291016915849452</v>
      </c>
      <c r="Y48" s="13">
        <f t="shared" si="61"/>
        <v>7.9449209447239779</v>
      </c>
      <c r="Z48" s="13">
        <f t="shared" si="62"/>
        <v>8.1364124597207308</v>
      </c>
      <c r="AA48" s="13">
        <f t="shared" si="63"/>
        <v>8.2985843907153214</v>
      </c>
      <c r="AB48" s="13">
        <f t="shared" si="64"/>
        <v>8.5244320617231022</v>
      </c>
      <c r="AC48" s="13">
        <f t="shared" si="65"/>
        <v>8.7106150032988001</v>
      </c>
      <c r="AD48" s="13">
        <f t="shared" si="66"/>
        <v>8.998422573155386</v>
      </c>
      <c r="AE48" s="13">
        <f t="shared" si="67"/>
        <v>9.3348891481913654</v>
      </c>
      <c r="AF48" s="13">
        <f t="shared" si="68"/>
        <v>9.7034040523591649</v>
      </c>
      <c r="AG48" s="13">
        <f t="shared" si="69"/>
        <v>10.10952574119473</v>
      </c>
      <c r="AH48" s="13">
        <f t="shared" si="70"/>
        <v>10.641646917335786</v>
      </c>
      <c r="AJ48" s="12">
        <f t="shared" si="27"/>
        <v>2170</v>
      </c>
      <c r="AK48" s="13">
        <f>IF(AJ48="-","-",(AJ48/B48*100))</f>
        <v>56.407590330127377</v>
      </c>
    </row>
    <row r="49" spans="1:37" ht="17.399999999999999" customHeight="1" x14ac:dyDescent="0.25">
      <c r="A49" s="9" t="s">
        <v>68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10"/>
      <c r="AK49" s="13"/>
    </row>
    <row r="50" spans="1:37" ht="13.8" customHeight="1" x14ac:dyDescent="0.25">
      <c r="A50" s="9" t="s">
        <v>27</v>
      </c>
      <c r="B50" s="10">
        <f t="shared" ref="B50:Q61" si="79">SUM(B51:B56)</f>
        <v>5534738</v>
      </c>
      <c r="C50" s="10">
        <f t="shared" si="79"/>
        <v>5560628</v>
      </c>
      <c r="D50" s="10">
        <f t="shared" si="79"/>
        <v>5580516</v>
      </c>
      <c r="E50" s="10">
        <f t="shared" si="79"/>
        <v>5602628</v>
      </c>
      <c r="F50" s="10">
        <f t="shared" si="79"/>
        <v>5627235</v>
      </c>
      <c r="G50" s="10">
        <f t="shared" si="79"/>
        <v>5659715</v>
      </c>
      <c r="H50" s="10">
        <f t="shared" si="79"/>
        <v>5707251</v>
      </c>
      <c r="I50" s="10">
        <f t="shared" si="79"/>
        <v>5748769</v>
      </c>
      <c r="J50" s="10">
        <f t="shared" si="79"/>
        <v>5781190</v>
      </c>
      <c r="K50" s="10">
        <f t="shared" si="79"/>
        <v>5806081</v>
      </c>
      <c r="L50" s="10">
        <f t="shared" si="79"/>
        <v>5822763</v>
      </c>
      <c r="M50" s="10">
        <f t="shared" si="79"/>
        <v>5840045</v>
      </c>
      <c r="N50" s="10">
        <f t="shared" si="79"/>
        <v>5873420</v>
      </c>
      <c r="O50" s="10">
        <f t="shared" si="79"/>
        <v>5932654</v>
      </c>
      <c r="P50" s="10">
        <f t="shared" si="79"/>
        <v>5961249</v>
      </c>
      <c r="Q50" s="10">
        <f t="shared" si="79"/>
        <v>5992734</v>
      </c>
      <c r="R50" s="10"/>
      <c r="S50" s="70">
        <f t="shared" ref="S50:AH50" si="80">SUM(S51:S56)</f>
        <v>100</v>
      </c>
      <c r="T50" s="70">
        <f t="shared" si="80"/>
        <v>100</v>
      </c>
      <c r="U50" s="70">
        <f t="shared" si="80"/>
        <v>100</v>
      </c>
      <c r="V50" s="70">
        <f t="shared" si="80"/>
        <v>100</v>
      </c>
      <c r="W50" s="70">
        <f t="shared" si="80"/>
        <v>100</v>
      </c>
      <c r="X50" s="70">
        <f t="shared" si="80"/>
        <v>100</v>
      </c>
      <c r="Y50" s="70">
        <f t="shared" si="80"/>
        <v>100</v>
      </c>
      <c r="Z50" s="70">
        <f t="shared" si="80"/>
        <v>100.00000000000001</v>
      </c>
      <c r="AA50" s="70">
        <f t="shared" si="80"/>
        <v>100</v>
      </c>
      <c r="AB50" s="70">
        <f t="shared" si="80"/>
        <v>99.999999999999986</v>
      </c>
      <c r="AC50" s="70">
        <f t="shared" si="80"/>
        <v>99.999999999999986</v>
      </c>
      <c r="AD50" s="70">
        <f t="shared" si="80"/>
        <v>100</v>
      </c>
      <c r="AE50" s="70">
        <f t="shared" si="80"/>
        <v>100</v>
      </c>
      <c r="AF50" s="70">
        <f t="shared" si="80"/>
        <v>100</v>
      </c>
      <c r="AG50" s="70">
        <f t="shared" si="80"/>
        <v>99.999999999999986</v>
      </c>
      <c r="AH50" s="70">
        <f t="shared" si="80"/>
        <v>100</v>
      </c>
      <c r="AI50" s="51"/>
      <c r="AJ50" s="10">
        <f t="shared" ref="AJ50" si="81">IF(Q50-B50=0,"-",Q50-B50)</f>
        <v>457996</v>
      </c>
      <c r="AK50" s="13">
        <f t="shared" ref="AK50:AK59" si="82">IF(AJ50="-","-",(AJ50/B50*100))</f>
        <v>8.2749355073356679</v>
      </c>
    </row>
    <row r="51" spans="1:37" ht="13.8" customHeight="1" x14ac:dyDescent="0.25">
      <c r="A51" s="1" t="s">
        <v>6</v>
      </c>
      <c r="B51" s="12">
        <v>655941</v>
      </c>
      <c r="C51" s="12">
        <v>653362</v>
      </c>
      <c r="D51" s="12">
        <v>647751</v>
      </c>
      <c r="E51" s="12">
        <v>642476</v>
      </c>
      <c r="F51" s="12">
        <v>634928</v>
      </c>
      <c r="G51" s="12">
        <v>629315</v>
      </c>
      <c r="H51" s="12">
        <v>627373</v>
      </c>
      <c r="I51" s="12">
        <v>626506</v>
      </c>
      <c r="J51" s="12">
        <v>623479</v>
      </c>
      <c r="K51" s="12">
        <v>618216</v>
      </c>
      <c r="L51" s="12">
        <v>614489</v>
      </c>
      <c r="M51" s="12">
        <v>610210</v>
      </c>
      <c r="N51" s="12">
        <v>613026</v>
      </c>
      <c r="O51" s="12">
        <v>617585</v>
      </c>
      <c r="P51" s="12">
        <v>617747</v>
      </c>
      <c r="Q51" s="12">
        <v>617150</v>
      </c>
      <c r="R51" s="12"/>
      <c r="S51" s="51">
        <f>B51/B$50*100</f>
        <v>11.851346893023662</v>
      </c>
      <c r="T51" s="51">
        <f t="shared" ref="T51:AH59" si="83">C51/C$50*100</f>
        <v>11.749787973588594</v>
      </c>
      <c r="U51" s="51">
        <f t="shared" si="83"/>
        <v>11.607367490748167</v>
      </c>
      <c r="V51" s="51">
        <f t="shared" si="83"/>
        <v>11.46740422530284</v>
      </c>
      <c r="W51" s="51">
        <f t="shared" si="83"/>
        <v>11.283125726933388</v>
      </c>
      <c r="X51" s="51">
        <f t="shared" si="83"/>
        <v>11.119199464990729</v>
      </c>
      <c r="Y51" s="51">
        <f t="shared" si="83"/>
        <v>10.992560166006367</v>
      </c>
      <c r="Z51" s="51">
        <f t="shared" si="83"/>
        <v>10.898089660586466</v>
      </c>
      <c r="AA51" s="51">
        <f t="shared" si="83"/>
        <v>10.784613548421691</v>
      </c>
      <c r="AB51" s="51">
        <f t="shared" si="83"/>
        <v>10.647732954466187</v>
      </c>
      <c r="AC51" s="51">
        <f t="shared" si="83"/>
        <v>10.553220180866026</v>
      </c>
      <c r="AD51" s="51">
        <f t="shared" si="83"/>
        <v>10.448720857459147</v>
      </c>
      <c r="AE51" s="51">
        <f t="shared" si="83"/>
        <v>10.437292071740146</v>
      </c>
      <c r="AF51" s="51">
        <f t="shared" si="83"/>
        <v>10.409927833310354</v>
      </c>
      <c r="AG51" s="51">
        <f t="shared" si="83"/>
        <v>10.36271090169191</v>
      </c>
      <c r="AH51" s="51">
        <f t="shared" si="83"/>
        <v>10.298304580179932</v>
      </c>
      <c r="AI51" s="51"/>
      <c r="AJ51" s="12">
        <f t="shared" si="27"/>
        <v>-38791</v>
      </c>
      <c r="AK51" s="13">
        <f t="shared" si="82"/>
        <v>-5.913794075991591</v>
      </c>
    </row>
    <row r="52" spans="1:37" ht="13.8" customHeight="1" x14ac:dyDescent="0.25">
      <c r="A52" s="14" t="s">
        <v>7</v>
      </c>
      <c r="B52" s="12">
        <v>696305</v>
      </c>
      <c r="C52" s="12">
        <v>698191</v>
      </c>
      <c r="D52" s="12">
        <v>697832</v>
      </c>
      <c r="E52" s="12">
        <v>693344</v>
      </c>
      <c r="F52" s="12">
        <v>690488</v>
      </c>
      <c r="G52" s="12">
        <v>686236</v>
      </c>
      <c r="H52" s="12">
        <v>683865</v>
      </c>
      <c r="I52" s="12">
        <v>684412</v>
      </c>
      <c r="J52" s="12">
        <v>683071</v>
      </c>
      <c r="K52" s="12">
        <v>683669</v>
      </c>
      <c r="L52" s="12">
        <v>681911</v>
      </c>
      <c r="M52" s="12">
        <v>680040</v>
      </c>
      <c r="N52" s="12">
        <v>676528</v>
      </c>
      <c r="O52" s="12">
        <v>677796</v>
      </c>
      <c r="P52" s="12">
        <v>671434</v>
      </c>
      <c r="Q52" s="12">
        <v>666182</v>
      </c>
      <c r="R52" s="12"/>
      <c r="S52" s="51">
        <f t="shared" ref="S52:S59" si="84">B52/B$50*100</f>
        <v>12.580631639654849</v>
      </c>
      <c r="T52" s="51">
        <f t="shared" si="83"/>
        <v>12.555973893596192</v>
      </c>
      <c r="U52" s="51">
        <f t="shared" si="83"/>
        <v>12.504793463543514</v>
      </c>
      <c r="V52" s="51">
        <f t="shared" si="83"/>
        <v>12.375335289082196</v>
      </c>
      <c r="W52" s="51">
        <f t="shared" si="83"/>
        <v>12.270466756764201</v>
      </c>
      <c r="X52" s="51">
        <f t="shared" si="83"/>
        <v>12.124921484562385</v>
      </c>
      <c r="Y52" s="51">
        <f t="shared" si="83"/>
        <v>11.98238871919248</v>
      </c>
      <c r="Z52" s="51">
        <f t="shared" si="83"/>
        <v>11.905366174915013</v>
      </c>
      <c r="AA52" s="51">
        <f t="shared" si="83"/>
        <v>11.815404786903734</v>
      </c>
      <c r="AB52" s="51">
        <f t="shared" si="83"/>
        <v>11.775051019784257</v>
      </c>
      <c r="AC52" s="51">
        <f t="shared" si="83"/>
        <v>11.711124083188686</v>
      </c>
      <c r="AD52" s="51">
        <f t="shared" si="83"/>
        <v>11.644430822022775</v>
      </c>
      <c r="AE52" s="51">
        <f t="shared" si="83"/>
        <v>11.518467945421918</v>
      </c>
      <c r="AF52" s="51">
        <f t="shared" si="83"/>
        <v>11.424836169444569</v>
      </c>
      <c r="AG52" s="51">
        <f t="shared" si="83"/>
        <v>11.263310759204991</v>
      </c>
      <c r="AH52" s="51">
        <f t="shared" si="83"/>
        <v>11.116495409273965</v>
      </c>
      <c r="AI52" s="51"/>
      <c r="AJ52" s="12">
        <f t="shared" si="27"/>
        <v>-30123</v>
      </c>
      <c r="AK52" s="13">
        <f t="shared" si="82"/>
        <v>-4.3261214553967013</v>
      </c>
    </row>
    <row r="53" spans="1:37" ht="13.8" customHeight="1" x14ac:dyDescent="0.25">
      <c r="A53" s="15" t="s">
        <v>8</v>
      </c>
      <c r="B53" s="12">
        <v>637505</v>
      </c>
      <c r="C53" s="12">
        <v>649007</v>
      </c>
      <c r="D53" s="12">
        <v>663665</v>
      </c>
      <c r="E53" s="12">
        <v>681847</v>
      </c>
      <c r="F53" s="12">
        <v>701981</v>
      </c>
      <c r="G53" s="12">
        <v>723398</v>
      </c>
      <c r="H53" s="12">
        <v>748732</v>
      </c>
      <c r="I53" s="12">
        <v>765439</v>
      </c>
      <c r="J53" s="12">
        <v>778349</v>
      </c>
      <c r="K53" s="12">
        <v>783879</v>
      </c>
      <c r="L53" s="12">
        <v>782701</v>
      </c>
      <c r="M53" s="12">
        <v>778740</v>
      </c>
      <c r="N53" s="12">
        <v>781522</v>
      </c>
      <c r="O53" s="12">
        <v>784931</v>
      </c>
      <c r="P53" s="12">
        <v>785393</v>
      </c>
      <c r="Q53" s="12">
        <v>784938</v>
      </c>
      <c r="R53" s="12"/>
      <c r="S53" s="51">
        <f t="shared" si="84"/>
        <v>11.51825072839943</v>
      </c>
      <c r="T53" s="51">
        <f t="shared" si="83"/>
        <v>11.671469481504607</v>
      </c>
      <c r="U53" s="51">
        <f t="shared" si="83"/>
        <v>11.892538252735052</v>
      </c>
      <c r="V53" s="51">
        <f t="shared" si="83"/>
        <v>12.170128018494179</v>
      </c>
      <c r="W53" s="51">
        <f t="shared" si="83"/>
        <v>12.474705605861493</v>
      </c>
      <c r="X53" s="51">
        <f t="shared" si="83"/>
        <v>12.781526985016031</v>
      </c>
      <c r="Y53" s="51">
        <f t="shared" si="83"/>
        <v>13.118960424204227</v>
      </c>
      <c r="Z53" s="51">
        <f t="shared" si="83"/>
        <v>13.314833140799362</v>
      </c>
      <c r="AA53" s="51">
        <f t="shared" si="83"/>
        <v>13.463473783079264</v>
      </c>
      <c r="AB53" s="51">
        <f t="shared" si="83"/>
        <v>13.501000072165716</v>
      </c>
      <c r="AC53" s="51">
        <f t="shared" si="83"/>
        <v>13.442089262434346</v>
      </c>
      <c r="AD53" s="51">
        <f t="shared" si="83"/>
        <v>13.334486292485758</v>
      </c>
      <c r="AE53" s="51">
        <f t="shared" si="83"/>
        <v>13.306080614020452</v>
      </c>
      <c r="AF53" s="51">
        <f t="shared" si="83"/>
        <v>13.230688996863799</v>
      </c>
      <c r="AG53" s="51">
        <f t="shared" si="83"/>
        <v>13.174973902281216</v>
      </c>
      <c r="AH53" s="51">
        <f t="shared" si="83"/>
        <v>13.098161874029449</v>
      </c>
      <c r="AI53" s="51"/>
      <c r="AJ53" s="12">
        <f t="shared" si="27"/>
        <v>147433</v>
      </c>
      <c r="AK53" s="13">
        <f t="shared" si="82"/>
        <v>23.126563713225778</v>
      </c>
    </row>
    <row r="54" spans="1:37" ht="13.8" customHeight="1" x14ac:dyDescent="0.25">
      <c r="A54" s="1" t="s">
        <v>0</v>
      </c>
      <c r="B54" s="12">
        <v>1555170</v>
      </c>
      <c r="C54" s="12">
        <v>1545591</v>
      </c>
      <c r="D54" s="12">
        <v>1530811</v>
      </c>
      <c r="E54" s="12">
        <v>1515928</v>
      </c>
      <c r="F54" s="12">
        <v>1497580</v>
      </c>
      <c r="G54" s="12">
        <v>1481942</v>
      </c>
      <c r="H54" s="12">
        <v>1470752</v>
      </c>
      <c r="I54" s="12">
        <v>1455681</v>
      </c>
      <c r="J54" s="12">
        <v>1446009</v>
      </c>
      <c r="K54" s="12">
        <v>1443809</v>
      </c>
      <c r="L54" s="12">
        <v>1442856</v>
      </c>
      <c r="M54" s="12">
        <v>1445503</v>
      </c>
      <c r="N54" s="12">
        <v>1450021</v>
      </c>
      <c r="O54" s="12">
        <v>1468746</v>
      </c>
      <c r="P54" s="12">
        <v>1479341</v>
      </c>
      <c r="Q54" s="12">
        <v>1491981</v>
      </c>
      <c r="R54" s="12"/>
      <c r="S54" s="51">
        <f t="shared" si="84"/>
        <v>28.098349009474344</v>
      </c>
      <c r="T54" s="51">
        <f t="shared" si="83"/>
        <v>27.795259815977619</v>
      </c>
      <c r="U54" s="51">
        <f t="shared" si="83"/>
        <v>27.431352226209903</v>
      </c>
      <c r="V54" s="51">
        <f t="shared" si="83"/>
        <v>27.057445184652629</v>
      </c>
      <c r="W54" s="51">
        <f t="shared" si="83"/>
        <v>26.613070184557781</v>
      </c>
      <c r="X54" s="51">
        <f t="shared" si="83"/>
        <v>26.184039302332362</v>
      </c>
      <c r="Y54" s="51">
        <f t="shared" si="83"/>
        <v>25.769884660758745</v>
      </c>
      <c r="Z54" s="51">
        <f t="shared" si="83"/>
        <v>25.321612331266053</v>
      </c>
      <c r="AA54" s="51">
        <f t="shared" si="83"/>
        <v>25.012307154755337</v>
      </c>
      <c r="AB54" s="51">
        <f t="shared" si="83"/>
        <v>24.867186661708647</v>
      </c>
      <c r="AC54" s="51">
        <f t="shared" si="83"/>
        <v>24.779576293934682</v>
      </c>
      <c r="AD54" s="51">
        <f t="shared" si="83"/>
        <v>24.751572975893165</v>
      </c>
      <c r="AE54" s="51">
        <f t="shared" si="83"/>
        <v>24.687847965921048</v>
      </c>
      <c r="AF54" s="51">
        <f t="shared" si="83"/>
        <v>24.756980602610568</v>
      </c>
      <c r="AG54" s="51">
        <f t="shared" si="83"/>
        <v>24.81595719286344</v>
      </c>
      <c r="AH54" s="51">
        <f t="shared" si="83"/>
        <v>24.896499661089582</v>
      </c>
      <c r="AI54" s="51"/>
      <c r="AJ54" s="12">
        <f t="shared" si="27"/>
        <v>-63189</v>
      </c>
      <c r="AK54" s="13">
        <f t="shared" si="82"/>
        <v>-4.0631570825054499</v>
      </c>
    </row>
    <row r="55" spans="1:37" ht="13.8" customHeight="1" x14ac:dyDescent="0.25">
      <c r="A55" s="1" t="s">
        <v>1</v>
      </c>
      <c r="B55" s="12">
        <v>1086958</v>
      </c>
      <c r="C55" s="12">
        <v>1080696</v>
      </c>
      <c r="D55" s="12">
        <v>1072373</v>
      </c>
      <c r="E55" s="12">
        <v>1069232</v>
      </c>
      <c r="F55" s="12">
        <v>1075524</v>
      </c>
      <c r="G55" s="12">
        <v>1087695</v>
      </c>
      <c r="H55" s="12">
        <v>1102107</v>
      </c>
      <c r="I55" s="12">
        <v>1121559</v>
      </c>
      <c r="J55" s="12">
        <v>1134219</v>
      </c>
      <c r="K55" s="12">
        <v>1140445</v>
      </c>
      <c r="L55" s="12">
        <v>1144815</v>
      </c>
      <c r="M55" s="12">
        <v>1149280</v>
      </c>
      <c r="N55" s="12">
        <v>1157107</v>
      </c>
      <c r="O55" s="12">
        <v>1170267</v>
      </c>
      <c r="P55" s="12">
        <v>1175880</v>
      </c>
      <c r="Q55" s="12">
        <v>1182300</v>
      </c>
      <c r="R55" s="12"/>
      <c r="S55" s="51">
        <f t="shared" si="84"/>
        <v>19.638833852659332</v>
      </c>
      <c r="T55" s="51">
        <f t="shared" si="83"/>
        <v>19.43478326548728</v>
      </c>
      <c r="U55" s="51">
        <f t="shared" si="83"/>
        <v>19.216377123549151</v>
      </c>
      <c r="V55" s="51">
        <f t="shared" si="83"/>
        <v>19.084472501119119</v>
      </c>
      <c r="W55" s="51">
        <f t="shared" si="83"/>
        <v>19.112832501219515</v>
      </c>
      <c r="X55" s="51">
        <f t="shared" si="83"/>
        <v>19.21819384898356</v>
      </c>
      <c r="Y55" s="51">
        <f t="shared" si="83"/>
        <v>19.310645352727608</v>
      </c>
      <c r="Z55" s="51">
        <f t="shared" si="83"/>
        <v>19.509550653365963</v>
      </c>
      <c r="AA55" s="51">
        <f t="shared" si="83"/>
        <v>19.619126857965227</v>
      </c>
      <c r="AB55" s="51">
        <f t="shared" si="83"/>
        <v>19.642250943450495</v>
      </c>
      <c r="AC55" s="51">
        <f t="shared" si="83"/>
        <v>19.66102690423773</v>
      </c>
      <c r="AD55" s="51">
        <f t="shared" si="83"/>
        <v>19.679300416349534</v>
      </c>
      <c r="AE55" s="51">
        <f t="shared" si="83"/>
        <v>19.700736538507378</v>
      </c>
      <c r="AF55" s="51">
        <f t="shared" si="83"/>
        <v>19.725859623702984</v>
      </c>
      <c r="AG55" s="51">
        <f t="shared" si="83"/>
        <v>19.725396473121656</v>
      </c>
      <c r="AH55" s="51">
        <f t="shared" si="83"/>
        <v>19.728891687833965</v>
      </c>
      <c r="AI55" s="51"/>
      <c r="AJ55" s="12">
        <f t="shared" si="27"/>
        <v>95342</v>
      </c>
      <c r="AK55" s="13">
        <f t="shared" si="82"/>
        <v>8.771452070825184</v>
      </c>
    </row>
    <row r="56" spans="1:37" ht="13.8" customHeight="1" x14ac:dyDescent="0.25">
      <c r="A56" s="1" t="s">
        <v>2</v>
      </c>
      <c r="B56" s="12">
        <v>902859</v>
      </c>
      <c r="C56" s="12">
        <v>933781</v>
      </c>
      <c r="D56" s="12">
        <v>968084</v>
      </c>
      <c r="E56" s="12">
        <v>999801</v>
      </c>
      <c r="F56" s="12">
        <v>1026734</v>
      </c>
      <c r="G56" s="12">
        <v>1051129</v>
      </c>
      <c r="H56" s="12">
        <v>1074422</v>
      </c>
      <c r="I56" s="12">
        <v>1095172</v>
      </c>
      <c r="J56" s="12">
        <v>1116063</v>
      </c>
      <c r="K56" s="12">
        <v>1136063</v>
      </c>
      <c r="L56" s="12">
        <v>1155991</v>
      </c>
      <c r="M56" s="12">
        <v>1176272</v>
      </c>
      <c r="N56" s="12">
        <v>1195216</v>
      </c>
      <c r="O56" s="12">
        <v>1213329</v>
      </c>
      <c r="P56" s="12">
        <v>1231454</v>
      </c>
      <c r="Q56" s="12">
        <v>1250183</v>
      </c>
      <c r="R56" s="12"/>
      <c r="S56" s="51">
        <f t="shared" si="84"/>
        <v>16.312587876788388</v>
      </c>
      <c r="T56" s="51">
        <f t="shared" si="83"/>
        <v>16.792725569845707</v>
      </c>
      <c r="U56" s="51">
        <f t="shared" si="83"/>
        <v>17.347571443214214</v>
      </c>
      <c r="V56" s="51">
        <f t="shared" si="83"/>
        <v>17.845214781349039</v>
      </c>
      <c r="W56" s="51">
        <f t="shared" si="83"/>
        <v>18.245799224663621</v>
      </c>
      <c r="X56" s="51">
        <f t="shared" si="83"/>
        <v>18.572118914114931</v>
      </c>
      <c r="Y56" s="51">
        <f t="shared" si="83"/>
        <v>18.825560677110573</v>
      </c>
      <c r="Z56" s="51">
        <f t="shared" si="83"/>
        <v>19.050548039067149</v>
      </c>
      <c r="AA56" s="51">
        <f t="shared" si="83"/>
        <v>19.305073868874747</v>
      </c>
      <c r="AB56" s="51">
        <f t="shared" si="83"/>
        <v>19.566778348424695</v>
      </c>
      <c r="AC56" s="51">
        <f t="shared" si="83"/>
        <v>19.852963275338528</v>
      </c>
      <c r="AD56" s="51">
        <f t="shared" si="83"/>
        <v>20.141488635789624</v>
      </c>
      <c r="AE56" s="51">
        <f t="shared" si="83"/>
        <v>20.349574864389062</v>
      </c>
      <c r="AF56" s="51">
        <f t="shared" si="83"/>
        <v>20.451706774067727</v>
      </c>
      <c r="AG56" s="51">
        <f t="shared" si="83"/>
        <v>20.657650770836781</v>
      </c>
      <c r="AH56" s="51">
        <f t="shared" si="83"/>
        <v>20.861646787593109</v>
      </c>
      <c r="AI56" s="51"/>
      <c r="AJ56" s="12">
        <f t="shared" si="27"/>
        <v>347324</v>
      </c>
      <c r="AK56" s="13">
        <f t="shared" si="82"/>
        <v>38.469351249752179</v>
      </c>
    </row>
    <row r="57" spans="1:37" ht="17.399999999999999" customHeight="1" x14ac:dyDescent="0.25">
      <c r="A57" s="1" t="s">
        <v>9</v>
      </c>
      <c r="B57" s="12">
        <f>SUM(B51:B52)</f>
        <v>1352246</v>
      </c>
      <c r="C57" s="12">
        <f t="shared" ref="C57:J57" si="85">SUM(C51:C52)</f>
        <v>1351553</v>
      </c>
      <c r="D57" s="12">
        <f t="shared" si="85"/>
        <v>1345583</v>
      </c>
      <c r="E57" s="12">
        <f t="shared" si="85"/>
        <v>1335820</v>
      </c>
      <c r="F57" s="12">
        <f t="shared" si="85"/>
        <v>1325416</v>
      </c>
      <c r="G57" s="12">
        <f t="shared" si="85"/>
        <v>1315551</v>
      </c>
      <c r="H57" s="12">
        <f t="shared" si="85"/>
        <v>1311238</v>
      </c>
      <c r="I57" s="12">
        <f t="shared" si="85"/>
        <v>1310918</v>
      </c>
      <c r="J57" s="12">
        <f t="shared" si="85"/>
        <v>1306550</v>
      </c>
      <c r="K57" s="12">
        <f t="shared" ref="K57:Q68" si="86">SUM(K51:K52)</f>
        <v>1301885</v>
      </c>
      <c r="L57" s="12">
        <f t="shared" si="86"/>
        <v>1296400</v>
      </c>
      <c r="M57" s="12">
        <f t="shared" si="86"/>
        <v>1290250</v>
      </c>
      <c r="N57" s="12">
        <f t="shared" si="86"/>
        <v>1289554</v>
      </c>
      <c r="O57" s="12">
        <f t="shared" si="86"/>
        <v>1295381</v>
      </c>
      <c r="P57" s="12">
        <f t="shared" si="86"/>
        <v>1289181</v>
      </c>
      <c r="Q57" s="12">
        <f t="shared" si="86"/>
        <v>1283332</v>
      </c>
      <c r="R57" s="12"/>
      <c r="S57" s="51">
        <f t="shared" si="84"/>
        <v>24.43197853267851</v>
      </c>
      <c r="T57" s="51">
        <f t="shared" si="83"/>
        <v>24.305761867184785</v>
      </c>
      <c r="U57" s="51">
        <f t="shared" si="83"/>
        <v>24.112160954291681</v>
      </c>
      <c r="V57" s="51">
        <f t="shared" si="83"/>
        <v>23.842739514385038</v>
      </c>
      <c r="W57" s="51">
        <f t="shared" si="83"/>
        <v>23.553592483697589</v>
      </c>
      <c r="X57" s="51">
        <f t="shared" si="83"/>
        <v>23.244120949553114</v>
      </c>
      <c r="Y57" s="51">
        <f t="shared" si="83"/>
        <v>22.974948885198845</v>
      </c>
      <c r="Z57" s="51">
        <f t="shared" si="83"/>
        <v>22.803455835501481</v>
      </c>
      <c r="AA57" s="51">
        <f t="shared" si="83"/>
        <v>22.600018335325426</v>
      </c>
      <c r="AB57" s="51">
        <f t="shared" si="83"/>
        <v>22.422783974250446</v>
      </c>
      <c r="AC57" s="51">
        <f t="shared" si="83"/>
        <v>22.26434426405471</v>
      </c>
      <c r="AD57" s="51">
        <f t="shared" si="83"/>
        <v>22.09315167948192</v>
      </c>
      <c r="AE57" s="51">
        <f t="shared" si="83"/>
        <v>21.955760017162063</v>
      </c>
      <c r="AF57" s="51">
        <f t="shared" si="83"/>
        <v>21.834764002754923</v>
      </c>
      <c r="AG57" s="51">
        <f t="shared" si="83"/>
        <v>21.626021660896903</v>
      </c>
      <c r="AH57" s="51">
        <f t="shared" si="83"/>
        <v>21.414799989453893</v>
      </c>
      <c r="AI57" s="51"/>
      <c r="AJ57" s="12">
        <f t="shared" si="27"/>
        <v>-68914</v>
      </c>
      <c r="AK57" s="13">
        <f t="shared" si="82"/>
        <v>-5.0962620706587414</v>
      </c>
    </row>
    <row r="58" spans="1:37" ht="13.8" customHeight="1" x14ac:dyDescent="0.25">
      <c r="A58" s="1" t="s">
        <v>10</v>
      </c>
      <c r="B58" s="12">
        <f t="shared" ref="B58:Q69" si="87">SUM(B53:B55)</f>
        <v>3279633</v>
      </c>
      <c r="C58" s="12">
        <f t="shared" si="87"/>
        <v>3275294</v>
      </c>
      <c r="D58" s="12">
        <f t="shared" si="87"/>
        <v>3266849</v>
      </c>
      <c r="E58" s="12">
        <f t="shared" si="87"/>
        <v>3267007</v>
      </c>
      <c r="F58" s="12">
        <f t="shared" si="87"/>
        <v>3275085</v>
      </c>
      <c r="G58" s="12">
        <f t="shared" si="87"/>
        <v>3293035</v>
      </c>
      <c r="H58" s="12">
        <f t="shared" si="87"/>
        <v>3321591</v>
      </c>
      <c r="I58" s="12">
        <f t="shared" si="87"/>
        <v>3342679</v>
      </c>
      <c r="J58" s="12">
        <f t="shared" si="87"/>
        <v>3358577</v>
      </c>
      <c r="K58" s="12">
        <f t="shared" si="87"/>
        <v>3368133</v>
      </c>
      <c r="L58" s="12">
        <f t="shared" si="87"/>
        <v>3370372</v>
      </c>
      <c r="M58" s="12">
        <f t="shared" si="87"/>
        <v>3373523</v>
      </c>
      <c r="N58" s="12">
        <f t="shared" si="87"/>
        <v>3388650</v>
      </c>
      <c r="O58" s="12">
        <f t="shared" si="87"/>
        <v>3423944</v>
      </c>
      <c r="P58" s="12">
        <f t="shared" si="87"/>
        <v>3440614</v>
      </c>
      <c r="Q58" s="12">
        <f t="shared" si="87"/>
        <v>3459219</v>
      </c>
      <c r="R58" s="12"/>
      <c r="S58" s="51">
        <f t="shared" si="84"/>
        <v>59.255433590533102</v>
      </c>
      <c r="T58" s="51">
        <f t="shared" si="83"/>
        <v>58.901512562969508</v>
      </c>
      <c r="U58" s="51">
        <f t="shared" si="83"/>
        <v>58.540267602494112</v>
      </c>
      <c r="V58" s="51">
        <f t="shared" si="83"/>
        <v>58.312045704265927</v>
      </c>
      <c r="W58" s="51">
        <f t="shared" si="83"/>
        <v>58.200608291638787</v>
      </c>
      <c r="X58" s="51">
        <f t="shared" si="83"/>
        <v>58.183760136331955</v>
      </c>
      <c r="Y58" s="51">
        <f t="shared" si="83"/>
        <v>58.199490437690585</v>
      </c>
      <c r="Z58" s="51">
        <f t="shared" si="83"/>
        <v>58.145996125431374</v>
      </c>
      <c r="AA58" s="51">
        <f t="shared" si="83"/>
        <v>58.09490779579982</v>
      </c>
      <c r="AB58" s="51">
        <f t="shared" si="83"/>
        <v>58.010437677324859</v>
      </c>
      <c r="AC58" s="51">
        <f t="shared" si="83"/>
        <v>57.882692460606755</v>
      </c>
      <c r="AD58" s="51">
        <f t="shared" si="83"/>
        <v>57.765359684728459</v>
      </c>
      <c r="AE58" s="51">
        <f t="shared" si="83"/>
        <v>57.694665118448874</v>
      </c>
      <c r="AF58" s="51">
        <f t="shared" si="83"/>
        <v>57.713529223177353</v>
      </c>
      <c r="AG58" s="51">
        <f t="shared" si="83"/>
        <v>57.716327568266315</v>
      </c>
      <c r="AH58" s="51">
        <f t="shared" si="83"/>
        <v>57.723553222952994</v>
      </c>
      <c r="AI58" s="51"/>
      <c r="AJ58" s="12">
        <f t="shared" si="27"/>
        <v>179586</v>
      </c>
      <c r="AK58" s="13">
        <f t="shared" si="82"/>
        <v>5.4757956149361835</v>
      </c>
    </row>
    <row r="59" spans="1:37" ht="13.8" customHeight="1" x14ac:dyDescent="0.25">
      <c r="A59" s="1" t="s">
        <v>2</v>
      </c>
      <c r="B59" s="12">
        <f t="shared" ref="B59:L59" si="88">SUM(B56:B56)</f>
        <v>902859</v>
      </c>
      <c r="C59" s="12">
        <f t="shared" si="88"/>
        <v>933781</v>
      </c>
      <c r="D59" s="12">
        <f t="shared" si="88"/>
        <v>968084</v>
      </c>
      <c r="E59" s="12">
        <f t="shared" si="88"/>
        <v>999801</v>
      </c>
      <c r="F59" s="12">
        <f t="shared" si="88"/>
        <v>1026734</v>
      </c>
      <c r="G59" s="12">
        <f t="shared" si="88"/>
        <v>1051129</v>
      </c>
      <c r="H59" s="12">
        <f t="shared" si="88"/>
        <v>1074422</v>
      </c>
      <c r="I59" s="12">
        <f t="shared" si="88"/>
        <v>1095172</v>
      </c>
      <c r="J59" s="12">
        <f t="shared" si="88"/>
        <v>1116063</v>
      </c>
      <c r="K59" s="12">
        <f t="shared" si="88"/>
        <v>1136063</v>
      </c>
      <c r="L59" s="12">
        <f t="shared" si="88"/>
        <v>1155991</v>
      </c>
      <c r="M59" s="12">
        <f t="shared" ref="M59:Q70" si="89">M56</f>
        <v>1176272</v>
      </c>
      <c r="N59" s="12">
        <f t="shared" si="89"/>
        <v>1195216</v>
      </c>
      <c r="O59" s="12">
        <f t="shared" si="89"/>
        <v>1213329</v>
      </c>
      <c r="P59" s="12">
        <f t="shared" si="89"/>
        <v>1231454</v>
      </c>
      <c r="Q59" s="12">
        <f t="shared" si="89"/>
        <v>1250183</v>
      </c>
      <c r="R59" s="12"/>
      <c r="S59" s="51">
        <f t="shared" si="84"/>
        <v>16.312587876788388</v>
      </c>
      <c r="T59" s="51">
        <f t="shared" si="83"/>
        <v>16.792725569845707</v>
      </c>
      <c r="U59" s="51">
        <f t="shared" si="83"/>
        <v>17.347571443214214</v>
      </c>
      <c r="V59" s="51">
        <f t="shared" si="83"/>
        <v>17.845214781349039</v>
      </c>
      <c r="W59" s="51">
        <f t="shared" si="83"/>
        <v>18.245799224663621</v>
      </c>
      <c r="X59" s="51">
        <f t="shared" si="83"/>
        <v>18.572118914114931</v>
      </c>
      <c r="Y59" s="51">
        <f t="shared" si="83"/>
        <v>18.825560677110573</v>
      </c>
      <c r="Z59" s="51">
        <f t="shared" si="83"/>
        <v>19.050548039067149</v>
      </c>
      <c r="AA59" s="51">
        <f t="shared" si="83"/>
        <v>19.305073868874747</v>
      </c>
      <c r="AB59" s="51">
        <f t="shared" si="83"/>
        <v>19.566778348424695</v>
      </c>
      <c r="AC59" s="51">
        <f t="shared" si="83"/>
        <v>19.852963275338528</v>
      </c>
      <c r="AD59" s="51">
        <f t="shared" si="83"/>
        <v>20.141488635789624</v>
      </c>
      <c r="AE59" s="51">
        <f t="shared" si="83"/>
        <v>20.349574864389062</v>
      </c>
      <c r="AF59" s="51">
        <f t="shared" si="83"/>
        <v>20.451706774067727</v>
      </c>
      <c r="AG59" s="51">
        <f t="shared" si="83"/>
        <v>20.657650770836781</v>
      </c>
      <c r="AH59" s="51">
        <f t="shared" si="83"/>
        <v>20.861646787593109</v>
      </c>
      <c r="AI59" s="51"/>
      <c r="AJ59" s="12">
        <f t="shared" si="27"/>
        <v>347324</v>
      </c>
      <c r="AK59" s="13">
        <f t="shared" si="82"/>
        <v>38.469351249752179</v>
      </c>
    </row>
    <row r="60" spans="1:37" ht="17.399999999999999" customHeight="1" x14ac:dyDescent="0.25">
      <c r="A60" s="9" t="s">
        <v>69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10"/>
      <c r="AK60" s="13"/>
    </row>
    <row r="61" spans="1:37" ht="13.8" customHeight="1" x14ac:dyDescent="0.25">
      <c r="A61" s="9" t="s">
        <v>27</v>
      </c>
      <c r="B61" s="10">
        <f t="shared" ref="B61:L61" si="90">SUM(B62:B67)</f>
        <v>317630</v>
      </c>
      <c r="C61" s="10">
        <f t="shared" si="90"/>
        <v>311841</v>
      </c>
      <c r="D61" s="10">
        <f t="shared" si="90"/>
        <v>313182</v>
      </c>
      <c r="E61" s="10">
        <f t="shared" si="90"/>
        <v>315810</v>
      </c>
      <c r="F61" s="10">
        <f t="shared" si="90"/>
        <v>319718</v>
      </c>
      <c r="G61" s="10">
        <f t="shared" si="90"/>
        <v>323024</v>
      </c>
      <c r="H61" s="10">
        <f t="shared" si="90"/>
        <v>326036</v>
      </c>
      <c r="I61" s="10">
        <f t="shared" si="90"/>
        <v>332507</v>
      </c>
      <c r="J61" s="10">
        <f t="shared" si="90"/>
        <v>342183</v>
      </c>
      <c r="K61" s="10">
        <f t="shared" si="90"/>
        <v>349468</v>
      </c>
      <c r="L61" s="10">
        <f t="shared" si="90"/>
        <v>354042</v>
      </c>
      <c r="M61" s="10">
        <f t="shared" si="79"/>
        <v>358298</v>
      </c>
      <c r="N61" s="10">
        <f t="shared" si="79"/>
        <v>364917</v>
      </c>
      <c r="O61" s="10">
        <f t="shared" si="79"/>
        <v>375218</v>
      </c>
      <c r="P61" s="10">
        <f t="shared" si="79"/>
        <v>383726</v>
      </c>
      <c r="Q61" s="10">
        <f t="shared" si="79"/>
        <v>389444</v>
      </c>
      <c r="R61" s="10"/>
      <c r="S61" s="70">
        <f t="shared" ref="S61:AH61" si="91">SUM(S62:S67)</f>
        <v>99.999999999999986</v>
      </c>
      <c r="T61" s="70">
        <f t="shared" si="91"/>
        <v>100</v>
      </c>
      <c r="U61" s="70">
        <f t="shared" si="91"/>
        <v>100</v>
      </c>
      <c r="V61" s="70">
        <f t="shared" si="91"/>
        <v>100</v>
      </c>
      <c r="W61" s="70">
        <f t="shared" si="91"/>
        <v>100.00000000000001</v>
      </c>
      <c r="X61" s="70">
        <f t="shared" si="91"/>
        <v>100</v>
      </c>
      <c r="Y61" s="70">
        <f t="shared" si="91"/>
        <v>100.00000000000001</v>
      </c>
      <c r="Z61" s="70">
        <f t="shared" si="91"/>
        <v>100</v>
      </c>
      <c r="AA61" s="70">
        <f t="shared" si="91"/>
        <v>100</v>
      </c>
      <c r="AB61" s="70">
        <f t="shared" si="91"/>
        <v>99.999999999999986</v>
      </c>
      <c r="AC61" s="70">
        <f t="shared" si="91"/>
        <v>100</v>
      </c>
      <c r="AD61" s="70">
        <f t="shared" si="91"/>
        <v>100</v>
      </c>
      <c r="AE61" s="70">
        <f t="shared" si="91"/>
        <v>100</v>
      </c>
      <c r="AF61" s="70">
        <f t="shared" si="91"/>
        <v>100</v>
      </c>
      <c r="AG61" s="70">
        <f t="shared" si="91"/>
        <v>100</v>
      </c>
      <c r="AH61" s="70">
        <f t="shared" si="91"/>
        <v>100</v>
      </c>
      <c r="AI61" s="51"/>
      <c r="AJ61" s="10">
        <f t="shared" ref="AJ61" si="92">IF(Q61-B61=0,"-",Q61-B61)</f>
        <v>71814</v>
      </c>
      <c r="AK61" s="11">
        <f t="shared" ref="AK61:AK70" si="93">IF(AJ61="-","-",(AJ61/B61*100))</f>
        <v>22.609325315618804</v>
      </c>
    </row>
    <row r="62" spans="1:37" ht="13.8" customHeight="1" x14ac:dyDescent="0.25">
      <c r="A62" s="1" t="s">
        <v>6</v>
      </c>
      <c r="B62" s="12">
        <v>44650</v>
      </c>
      <c r="C62" s="12">
        <v>44374</v>
      </c>
      <c r="D62" s="12">
        <v>44479</v>
      </c>
      <c r="E62" s="12">
        <v>44951</v>
      </c>
      <c r="F62" s="12">
        <v>45276</v>
      </c>
      <c r="G62" s="12">
        <v>45344</v>
      </c>
      <c r="H62" s="12">
        <v>44909</v>
      </c>
      <c r="I62" s="12">
        <v>44781</v>
      </c>
      <c r="J62" s="12">
        <v>44825</v>
      </c>
      <c r="K62" s="12">
        <v>44566</v>
      </c>
      <c r="L62" s="12">
        <v>44232</v>
      </c>
      <c r="M62" s="12">
        <v>44333</v>
      </c>
      <c r="N62" s="12">
        <v>44774</v>
      </c>
      <c r="O62" s="12">
        <v>45060</v>
      </c>
      <c r="P62" s="12">
        <v>45207</v>
      </c>
      <c r="Q62" s="12">
        <v>45193</v>
      </c>
      <c r="R62" s="12"/>
      <c r="S62" s="51">
        <f>B62/B$61*100</f>
        <v>14.057236407140383</v>
      </c>
      <c r="T62" s="51">
        <f t="shared" ref="T62:AH70" si="94">C62/C$61*100</f>
        <v>14.229687565137361</v>
      </c>
      <c r="U62" s="51">
        <f t="shared" si="94"/>
        <v>14.202284933361431</v>
      </c>
      <c r="V62" s="51">
        <f t="shared" si="94"/>
        <v>14.233558152053449</v>
      </c>
      <c r="W62" s="51">
        <f t="shared" si="94"/>
        <v>14.161229583570522</v>
      </c>
      <c r="X62" s="51">
        <f t="shared" si="94"/>
        <v>14.037347070186733</v>
      </c>
      <c r="Y62" s="51">
        <f t="shared" si="94"/>
        <v>13.774245788808598</v>
      </c>
      <c r="Z62" s="51">
        <f t="shared" si="94"/>
        <v>13.467686394572146</v>
      </c>
      <c r="AA62" s="51">
        <f t="shared" si="94"/>
        <v>13.09971564922863</v>
      </c>
      <c r="AB62" s="51">
        <f t="shared" si="94"/>
        <v>12.752526697723395</v>
      </c>
      <c r="AC62" s="51">
        <f t="shared" si="94"/>
        <v>12.493432982527498</v>
      </c>
      <c r="AD62" s="51">
        <f t="shared" si="94"/>
        <v>12.373220057047487</v>
      </c>
      <c r="AE62" s="51">
        <f t="shared" si="94"/>
        <v>12.269639397452023</v>
      </c>
      <c r="AF62" s="51">
        <f t="shared" si="94"/>
        <v>12.009018757095875</v>
      </c>
      <c r="AG62" s="51">
        <f t="shared" si="94"/>
        <v>11.781062528992042</v>
      </c>
      <c r="AH62" s="51">
        <f t="shared" si="94"/>
        <v>11.604492558622036</v>
      </c>
      <c r="AI62" s="51"/>
      <c r="AJ62" s="12">
        <f t="shared" si="27"/>
        <v>543</v>
      </c>
      <c r="AK62" s="13">
        <f t="shared" si="93"/>
        <v>1.2161254199328109</v>
      </c>
    </row>
    <row r="63" spans="1:37" ht="13.8" customHeight="1" x14ac:dyDescent="0.25">
      <c r="A63" s="14" t="s">
        <v>7</v>
      </c>
      <c r="B63" s="12">
        <v>45643</v>
      </c>
      <c r="C63" s="12">
        <v>44853</v>
      </c>
      <c r="D63" s="12">
        <v>44407</v>
      </c>
      <c r="E63" s="12">
        <v>43777</v>
      </c>
      <c r="F63" s="12">
        <v>43427</v>
      </c>
      <c r="G63" s="12">
        <v>43273</v>
      </c>
      <c r="H63" s="12">
        <v>43221</v>
      </c>
      <c r="I63" s="12">
        <v>43481</v>
      </c>
      <c r="J63" s="12">
        <v>44022</v>
      </c>
      <c r="K63" s="12">
        <v>44707</v>
      </c>
      <c r="L63" s="12">
        <v>45620</v>
      </c>
      <c r="M63" s="12">
        <v>46367</v>
      </c>
      <c r="N63" s="12">
        <v>47230</v>
      </c>
      <c r="O63" s="12">
        <v>48535</v>
      </c>
      <c r="P63" s="12">
        <v>49261</v>
      </c>
      <c r="Q63" s="12">
        <v>49626</v>
      </c>
      <c r="R63" s="12"/>
      <c r="S63" s="51">
        <f t="shared" ref="S63:S70" si="95">B63/B$61*100</f>
        <v>14.369864307527628</v>
      </c>
      <c r="T63" s="51">
        <f t="shared" si="94"/>
        <v>14.383291485083744</v>
      </c>
      <c r="U63" s="51">
        <f t="shared" si="94"/>
        <v>14.179295106359879</v>
      </c>
      <c r="V63" s="51">
        <f t="shared" si="94"/>
        <v>13.861815648649504</v>
      </c>
      <c r="W63" s="51">
        <f t="shared" si="94"/>
        <v>13.582907437179015</v>
      </c>
      <c r="X63" s="51">
        <f t="shared" si="94"/>
        <v>13.396218237654168</v>
      </c>
      <c r="Y63" s="51">
        <f t="shared" si="94"/>
        <v>13.256511550871682</v>
      </c>
      <c r="Z63" s="51">
        <f t="shared" si="94"/>
        <v>13.076717181893915</v>
      </c>
      <c r="AA63" s="51">
        <f t="shared" si="94"/>
        <v>12.865045896493982</v>
      </c>
      <c r="AB63" s="51">
        <f t="shared" si="94"/>
        <v>12.792873739512631</v>
      </c>
      <c r="AC63" s="51">
        <f t="shared" si="94"/>
        <v>12.885476864326831</v>
      </c>
      <c r="AD63" s="51">
        <f t="shared" si="94"/>
        <v>12.940903940295509</v>
      </c>
      <c r="AE63" s="51">
        <f t="shared" si="94"/>
        <v>12.942669154903719</v>
      </c>
      <c r="AF63" s="51">
        <f t="shared" si="94"/>
        <v>12.935147034523931</v>
      </c>
      <c r="AG63" s="51">
        <f t="shared" si="94"/>
        <v>12.837545540307408</v>
      </c>
      <c r="AH63" s="51">
        <f t="shared" si="94"/>
        <v>12.742782017440248</v>
      </c>
      <c r="AI63" s="51"/>
      <c r="AJ63" s="12">
        <f t="shared" si="27"/>
        <v>3983</v>
      </c>
      <c r="AK63" s="13">
        <f t="shared" si="93"/>
        <v>8.7264202615954254</v>
      </c>
    </row>
    <row r="64" spans="1:37" ht="13.8" customHeight="1" x14ac:dyDescent="0.25">
      <c r="A64" s="15" t="s">
        <v>8</v>
      </c>
      <c r="B64" s="12">
        <v>47099</v>
      </c>
      <c r="C64" s="12">
        <v>44523</v>
      </c>
      <c r="D64" s="12">
        <v>44334</v>
      </c>
      <c r="E64" s="12">
        <v>44491</v>
      </c>
      <c r="F64" s="12">
        <v>45505</v>
      </c>
      <c r="G64" s="12">
        <v>46249</v>
      </c>
      <c r="H64" s="12">
        <v>47089</v>
      </c>
      <c r="I64" s="12">
        <v>48974</v>
      </c>
      <c r="J64" s="12">
        <v>51544</v>
      </c>
      <c r="K64" s="12">
        <v>53024</v>
      </c>
      <c r="L64" s="12">
        <v>53024</v>
      </c>
      <c r="M64" s="12">
        <v>52096</v>
      </c>
      <c r="N64" s="12">
        <v>52449</v>
      </c>
      <c r="O64" s="12">
        <v>53749</v>
      </c>
      <c r="P64" s="12">
        <v>54407</v>
      </c>
      <c r="Q64" s="12">
        <v>54436</v>
      </c>
      <c r="R64" s="12"/>
      <c r="S64" s="51">
        <f t="shared" si="95"/>
        <v>14.828259295406603</v>
      </c>
      <c r="T64" s="51">
        <f t="shared" si="94"/>
        <v>14.27746832520419</v>
      </c>
      <c r="U64" s="51">
        <f t="shared" si="94"/>
        <v>14.155985976205528</v>
      </c>
      <c r="V64" s="51">
        <f t="shared" si="94"/>
        <v>14.087900953104715</v>
      </c>
      <c r="W64" s="51">
        <f t="shared" si="94"/>
        <v>14.232855203648215</v>
      </c>
      <c r="X64" s="51">
        <f t="shared" si="94"/>
        <v>14.317512011491406</v>
      </c>
      <c r="Y64" s="51">
        <f t="shared" si="94"/>
        <v>14.442883607945134</v>
      </c>
      <c r="Z64" s="51">
        <f t="shared" si="94"/>
        <v>14.728712478233541</v>
      </c>
      <c r="AA64" s="51">
        <f t="shared" si="94"/>
        <v>15.063284850503969</v>
      </c>
      <c r="AB64" s="51">
        <f t="shared" si="94"/>
        <v>15.172776906612336</v>
      </c>
      <c r="AC64" s="51">
        <f t="shared" si="94"/>
        <v>14.97675417040916</v>
      </c>
      <c r="AD64" s="51">
        <f t="shared" si="94"/>
        <v>14.539852301715332</v>
      </c>
      <c r="AE64" s="51">
        <f t="shared" si="94"/>
        <v>14.372857389488569</v>
      </c>
      <c r="AF64" s="51">
        <f t="shared" si="94"/>
        <v>14.32473921826778</v>
      </c>
      <c r="AG64" s="51">
        <f t="shared" si="94"/>
        <v>14.17860660992479</v>
      </c>
      <c r="AH64" s="51">
        <f t="shared" si="94"/>
        <v>13.977876151641826</v>
      </c>
      <c r="AI64" s="51"/>
      <c r="AJ64" s="12">
        <f t="shared" si="27"/>
        <v>7337</v>
      </c>
      <c r="AK64" s="13">
        <f t="shared" si="93"/>
        <v>15.577825431537825</v>
      </c>
    </row>
    <row r="65" spans="1:37" ht="13.8" customHeight="1" x14ac:dyDescent="0.25">
      <c r="A65" s="1" t="s">
        <v>0</v>
      </c>
      <c r="B65" s="12">
        <v>87747</v>
      </c>
      <c r="C65" s="12">
        <v>84450</v>
      </c>
      <c r="D65" s="12">
        <v>84173</v>
      </c>
      <c r="E65" s="12">
        <v>84282</v>
      </c>
      <c r="F65" s="12">
        <v>84782</v>
      </c>
      <c r="G65" s="12">
        <v>85002</v>
      </c>
      <c r="H65" s="12">
        <v>85266</v>
      </c>
      <c r="I65" s="12">
        <v>87114</v>
      </c>
      <c r="J65" s="12">
        <v>90889</v>
      </c>
      <c r="K65" s="12">
        <v>94103</v>
      </c>
      <c r="L65" s="12">
        <v>96110</v>
      </c>
      <c r="M65" s="12">
        <v>98471</v>
      </c>
      <c r="N65" s="12">
        <v>101050</v>
      </c>
      <c r="O65" s="12">
        <v>105257</v>
      </c>
      <c r="P65" s="12">
        <v>109206</v>
      </c>
      <c r="Q65" s="12">
        <v>112131</v>
      </c>
      <c r="R65" s="12"/>
      <c r="S65" s="51">
        <f t="shared" si="95"/>
        <v>27.625539149324684</v>
      </c>
      <c r="T65" s="51">
        <f t="shared" si="94"/>
        <v>27.081108641904045</v>
      </c>
      <c r="U65" s="51">
        <f t="shared" si="94"/>
        <v>26.876704280578068</v>
      </c>
      <c r="V65" s="51">
        <f t="shared" si="94"/>
        <v>26.687565308254964</v>
      </c>
      <c r="W65" s="51">
        <f t="shared" si="94"/>
        <v>26.517743761689989</v>
      </c>
      <c r="X65" s="51">
        <f t="shared" si="94"/>
        <v>26.314453415226112</v>
      </c>
      <c r="Y65" s="51">
        <f t="shared" si="94"/>
        <v>26.152326736924756</v>
      </c>
      <c r="Z65" s="51">
        <f t="shared" si="94"/>
        <v>26.199147687116366</v>
      </c>
      <c r="AA65" s="51">
        <f t="shared" si="94"/>
        <v>26.561518251929524</v>
      </c>
      <c r="AB65" s="51">
        <f t="shared" si="94"/>
        <v>26.927501230441699</v>
      </c>
      <c r="AC65" s="51">
        <f t="shared" si="94"/>
        <v>27.146496743324239</v>
      </c>
      <c r="AD65" s="51">
        <f t="shared" si="94"/>
        <v>27.482989020312697</v>
      </c>
      <c r="AE65" s="51">
        <f t="shared" si="94"/>
        <v>27.691228416324808</v>
      </c>
      <c r="AF65" s="51">
        <f t="shared" si="94"/>
        <v>28.052225639494903</v>
      </c>
      <c r="AG65" s="51">
        <f t="shared" si="94"/>
        <v>28.459369445906713</v>
      </c>
      <c r="AH65" s="51">
        <f t="shared" si="94"/>
        <v>28.792586353878864</v>
      </c>
      <c r="AI65" s="51"/>
      <c r="AJ65" s="12">
        <f t="shared" si="27"/>
        <v>24384</v>
      </c>
      <c r="AK65" s="13">
        <f t="shared" si="93"/>
        <v>27.788984238777392</v>
      </c>
    </row>
    <row r="66" spans="1:37" ht="13.8" customHeight="1" x14ac:dyDescent="0.25">
      <c r="A66" s="1" t="s">
        <v>1</v>
      </c>
      <c r="B66" s="12">
        <v>54422</v>
      </c>
      <c r="C66" s="12">
        <v>54690</v>
      </c>
      <c r="D66" s="12">
        <v>55718</v>
      </c>
      <c r="E66" s="12">
        <v>56872</v>
      </c>
      <c r="F66" s="12">
        <v>57919</v>
      </c>
      <c r="G66" s="12">
        <v>58887</v>
      </c>
      <c r="H66" s="12">
        <v>59728</v>
      </c>
      <c r="I66" s="12">
        <v>60988</v>
      </c>
      <c r="J66" s="12">
        <v>62184</v>
      </c>
      <c r="K66" s="12">
        <v>62637</v>
      </c>
      <c r="L66" s="12">
        <v>62952</v>
      </c>
      <c r="M66" s="12">
        <v>63055</v>
      </c>
      <c r="N66" s="12">
        <v>63446</v>
      </c>
      <c r="O66" s="12">
        <v>64782</v>
      </c>
      <c r="P66" s="12">
        <v>65881</v>
      </c>
      <c r="Q66" s="12">
        <v>66306</v>
      </c>
      <c r="R66" s="12"/>
      <c r="S66" s="51">
        <f t="shared" si="95"/>
        <v>17.133771998866607</v>
      </c>
      <c r="T66" s="51">
        <f t="shared" si="94"/>
        <v>17.537783678220631</v>
      </c>
      <c r="U66" s="51">
        <f t="shared" si="94"/>
        <v>17.790933067673109</v>
      </c>
      <c r="V66" s="51">
        <f t="shared" si="94"/>
        <v>18.008296127418387</v>
      </c>
      <c r="W66" s="51">
        <f t="shared" si="94"/>
        <v>18.115651918252958</v>
      </c>
      <c r="X66" s="51">
        <f t="shared" si="94"/>
        <v>18.22991480509188</v>
      </c>
      <c r="Y66" s="51">
        <f t="shared" si="94"/>
        <v>18.31944938595738</v>
      </c>
      <c r="Z66" s="51">
        <f t="shared" si="94"/>
        <v>18.341869494476811</v>
      </c>
      <c r="AA66" s="51">
        <f t="shared" si="94"/>
        <v>18.172732134559578</v>
      </c>
      <c r="AB66" s="51">
        <f t="shared" si="94"/>
        <v>17.923529479093936</v>
      </c>
      <c r="AC66" s="51">
        <f t="shared" si="94"/>
        <v>17.780941244259154</v>
      </c>
      <c r="AD66" s="51">
        <f t="shared" si="94"/>
        <v>17.598479477976433</v>
      </c>
      <c r="AE66" s="51">
        <f t="shared" si="94"/>
        <v>17.38641937755709</v>
      </c>
      <c r="AF66" s="51">
        <f t="shared" si="94"/>
        <v>17.265163185135041</v>
      </c>
      <c r="AG66" s="51">
        <f t="shared" si="94"/>
        <v>17.168761043035914</v>
      </c>
      <c r="AH66" s="51">
        <f t="shared" si="94"/>
        <v>17.025811156417866</v>
      </c>
      <c r="AI66" s="51"/>
      <c r="AJ66" s="12">
        <f t="shared" si="27"/>
        <v>11884</v>
      </c>
      <c r="AK66" s="13">
        <f t="shared" si="93"/>
        <v>21.836757193781928</v>
      </c>
    </row>
    <row r="67" spans="1:37" ht="13.8" customHeight="1" x14ac:dyDescent="0.25">
      <c r="A67" s="1" t="s">
        <v>2</v>
      </c>
      <c r="B67" s="12">
        <v>38069</v>
      </c>
      <c r="C67" s="12">
        <v>38951</v>
      </c>
      <c r="D67" s="12">
        <v>40071</v>
      </c>
      <c r="E67" s="12">
        <v>41437</v>
      </c>
      <c r="F67" s="12">
        <v>42809</v>
      </c>
      <c r="G67" s="12">
        <v>44269</v>
      </c>
      <c r="H67" s="12">
        <v>45823</v>
      </c>
      <c r="I67" s="12">
        <v>47169</v>
      </c>
      <c r="J67" s="12">
        <v>48719</v>
      </c>
      <c r="K67" s="12">
        <v>50431</v>
      </c>
      <c r="L67" s="12">
        <v>52104</v>
      </c>
      <c r="M67" s="12">
        <v>53976</v>
      </c>
      <c r="N67" s="12">
        <v>55968</v>
      </c>
      <c r="O67" s="12">
        <v>57835</v>
      </c>
      <c r="P67" s="12">
        <v>59764</v>
      </c>
      <c r="Q67" s="12">
        <v>61752</v>
      </c>
      <c r="R67" s="12"/>
      <c r="S67" s="51">
        <f t="shared" si="95"/>
        <v>11.985328841734093</v>
      </c>
      <c r="T67" s="51">
        <f t="shared" si="94"/>
        <v>12.490660304450024</v>
      </c>
      <c r="U67" s="51">
        <f t="shared" si="94"/>
        <v>12.794796635821982</v>
      </c>
      <c r="V67" s="51">
        <f t="shared" si="94"/>
        <v>13.120863810518982</v>
      </c>
      <c r="W67" s="51">
        <f t="shared" si="94"/>
        <v>13.389612095659301</v>
      </c>
      <c r="X67" s="51">
        <f t="shared" si="94"/>
        <v>13.704554460349696</v>
      </c>
      <c r="Y67" s="51">
        <f t="shared" si="94"/>
        <v>14.054582929492449</v>
      </c>
      <c r="Z67" s="51">
        <f t="shared" si="94"/>
        <v>14.18586676370723</v>
      </c>
      <c r="AA67" s="51">
        <f t="shared" si="94"/>
        <v>14.23770321728432</v>
      </c>
      <c r="AB67" s="51">
        <f t="shared" si="94"/>
        <v>14.430791946615997</v>
      </c>
      <c r="AC67" s="51">
        <f t="shared" si="94"/>
        <v>14.716897995153117</v>
      </c>
      <c r="AD67" s="51">
        <f t="shared" si="94"/>
        <v>15.06455520265254</v>
      </c>
      <c r="AE67" s="51">
        <f t="shared" si="94"/>
        <v>15.337186264273795</v>
      </c>
      <c r="AF67" s="51">
        <f t="shared" si="94"/>
        <v>15.413706165482466</v>
      </c>
      <c r="AG67" s="51">
        <f t="shared" si="94"/>
        <v>15.574654831833131</v>
      </c>
      <c r="AH67" s="51">
        <f t="shared" si="94"/>
        <v>15.856451761999157</v>
      </c>
      <c r="AI67" s="51"/>
      <c r="AJ67" s="12">
        <f t="shared" si="27"/>
        <v>23683</v>
      </c>
      <c r="AK67" s="13">
        <f t="shared" si="93"/>
        <v>62.210722635214999</v>
      </c>
    </row>
    <row r="68" spans="1:37" ht="17.399999999999999" customHeight="1" x14ac:dyDescent="0.25">
      <c r="A68" s="1" t="s">
        <v>9</v>
      </c>
      <c r="B68" s="12">
        <f t="shared" ref="B68:J68" si="96">SUM(B62:B63)</f>
        <v>90293</v>
      </c>
      <c r="C68" s="12">
        <f t="shared" si="96"/>
        <v>89227</v>
      </c>
      <c r="D68" s="12">
        <f t="shared" si="96"/>
        <v>88886</v>
      </c>
      <c r="E68" s="12">
        <f t="shared" si="96"/>
        <v>88728</v>
      </c>
      <c r="F68" s="12">
        <f t="shared" si="96"/>
        <v>88703</v>
      </c>
      <c r="G68" s="12">
        <f t="shared" si="96"/>
        <v>88617</v>
      </c>
      <c r="H68" s="12">
        <f t="shared" si="96"/>
        <v>88130</v>
      </c>
      <c r="I68" s="12">
        <f t="shared" si="96"/>
        <v>88262</v>
      </c>
      <c r="J68" s="12">
        <f t="shared" si="96"/>
        <v>88847</v>
      </c>
      <c r="K68" s="12">
        <f t="shared" ref="K68:O68" si="97">SUM(K62:K63)</f>
        <v>89273</v>
      </c>
      <c r="L68" s="12">
        <f t="shared" si="97"/>
        <v>89852</v>
      </c>
      <c r="M68" s="12">
        <f t="shared" si="97"/>
        <v>90700</v>
      </c>
      <c r="N68" s="12">
        <f t="shared" si="97"/>
        <v>92004</v>
      </c>
      <c r="O68" s="12">
        <f t="shared" si="97"/>
        <v>93595</v>
      </c>
      <c r="P68" s="12">
        <f t="shared" si="86"/>
        <v>94468</v>
      </c>
      <c r="Q68" s="12">
        <f t="shared" si="86"/>
        <v>94819</v>
      </c>
      <c r="R68" s="12"/>
      <c r="S68" s="51">
        <f t="shared" si="95"/>
        <v>28.427100714668008</v>
      </c>
      <c r="T68" s="51">
        <f t="shared" si="94"/>
        <v>28.612979050221103</v>
      </c>
      <c r="U68" s="51">
        <f t="shared" si="94"/>
        <v>28.38158003972131</v>
      </c>
      <c r="V68" s="51">
        <f t="shared" si="94"/>
        <v>28.095373800702955</v>
      </c>
      <c r="W68" s="51">
        <f t="shared" si="94"/>
        <v>27.744137020749537</v>
      </c>
      <c r="X68" s="51">
        <f t="shared" si="94"/>
        <v>27.433565307840901</v>
      </c>
      <c r="Y68" s="51">
        <f t="shared" si="94"/>
        <v>27.030757339680278</v>
      </c>
      <c r="Z68" s="51">
        <f t="shared" si="94"/>
        <v>26.54440357646606</v>
      </c>
      <c r="AA68" s="51">
        <f t="shared" si="94"/>
        <v>25.96476154572261</v>
      </c>
      <c r="AB68" s="51">
        <f t="shared" si="94"/>
        <v>25.545400437236026</v>
      </c>
      <c r="AC68" s="51">
        <f t="shared" si="94"/>
        <v>25.378909846854331</v>
      </c>
      <c r="AD68" s="51">
        <f t="shared" si="94"/>
        <v>25.314123997342996</v>
      </c>
      <c r="AE68" s="51">
        <f t="shared" si="94"/>
        <v>25.21230855235574</v>
      </c>
      <c r="AF68" s="51">
        <f t="shared" si="94"/>
        <v>24.944165791619806</v>
      </c>
      <c r="AG68" s="51">
        <f t="shared" si="94"/>
        <v>24.618608069299448</v>
      </c>
      <c r="AH68" s="51">
        <f t="shared" si="94"/>
        <v>24.347274576062283</v>
      </c>
      <c r="AI68" s="51"/>
      <c r="AJ68" s="12">
        <f t="shared" si="27"/>
        <v>4526</v>
      </c>
      <c r="AK68" s="13">
        <f t="shared" si="93"/>
        <v>5.0125701881651956</v>
      </c>
    </row>
    <row r="69" spans="1:37" ht="13.8" customHeight="1" x14ac:dyDescent="0.25">
      <c r="A69" s="1" t="s">
        <v>10</v>
      </c>
      <c r="B69" s="12">
        <f t="shared" ref="B69:O69" si="98">SUM(B64:B66)</f>
        <v>189268</v>
      </c>
      <c r="C69" s="12">
        <f t="shared" si="98"/>
        <v>183663</v>
      </c>
      <c r="D69" s="12">
        <f t="shared" si="98"/>
        <v>184225</v>
      </c>
      <c r="E69" s="12">
        <f t="shared" si="98"/>
        <v>185645</v>
      </c>
      <c r="F69" s="12">
        <f t="shared" si="98"/>
        <v>188206</v>
      </c>
      <c r="G69" s="12">
        <f t="shared" si="98"/>
        <v>190138</v>
      </c>
      <c r="H69" s="12">
        <f t="shared" si="98"/>
        <v>192083</v>
      </c>
      <c r="I69" s="12">
        <f t="shared" si="98"/>
        <v>197076</v>
      </c>
      <c r="J69" s="12">
        <f t="shared" si="98"/>
        <v>204617</v>
      </c>
      <c r="K69" s="12">
        <f t="shared" si="98"/>
        <v>209764</v>
      </c>
      <c r="L69" s="12">
        <f t="shared" si="98"/>
        <v>212086</v>
      </c>
      <c r="M69" s="12">
        <f t="shared" si="98"/>
        <v>213622</v>
      </c>
      <c r="N69" s="12">
        <f t="shared" si="98"/>
        <v>216945</v>
      </c>
      <c r="O69" s="12">
        <f t="shared" si="98"/>
        <v>223788</v>
      </c>
      <c r="P69" s="12">
        <f t="shared" si="87"/>
        <v>229494</v>
      </c>
      <c r="Q69" s="12">
        <f t="shared" si="87"/>
        <v>232873</v>
      </c>
      <c r="R69" s="12"/>
      <c r="S69" s="51">
        <f t="shared" si="95"/>
        <v>59.58757044359789</v>
      </c>
      <c r="T69" s="51">
        <f t="shared" si="94"/>
        <v>58.896360645328869</v>
      </c>
      <c r="U69" s="51">
        <f t="shared" si="94"/>
        <v>58.823623324456712</v>
      </c>
      <c r="V69" s="51">
        <f t="shared" si="94"/>
        <v>58.783762388778058</v>
      </c>
      <c r="W69" s="51">
        <f t="shared" si="94"/>
        <v>58.866250883591164</v>
      </c>
      <c r="X69" s="51">
        <f t="shared" si="94"/>
        <v>58.861880231809408</v>
      </c>
      <c r="Y69" s="51">
        <f t="shared" si="94"/>
        <v>58.914659730827267</v>
      </c>
      <c r="Z69" s="51">
        <f t="shared" si="94"/>
        <v>59.269729659826709</v>
      </c>
      <c r="AA69" s="51">
        <f t="shared" si="94"/>
        <v>59.79753523699307</v>
      </c>
      <c r="AB69" s="51">
        <f t="shared" si="94"/>
        <v>60.02380761614797</v>
      </c>
      <c r="AC69" s="51">
        <f t="shared" si="94"/>
        <v>59.904192157992554</v>
      </c>
      <c r="AD69" s="51">
        <f t="shared" si="94"/>
        <v>59.621320800004462</v>
      </c>
      <c r="AE69" s="51">
        <f t="shared" si="94"/>
        <v>59.45050518337046</v>
      </c>
      <c r="AF69" s="51">
        <f t="shared" si="94"/>
        <v>59.642128042897724</v>
      </c>
      <c r="AG69" s="51">
        <f t="shared" si="94"/>
        <v>59.806737098867423</v>
      </c>
      <c r="AH69" s="51">
        <f t="shared" si="94"/>
        <v>59.796273661938557</v>
      </c>
      <c r="AI69" s="51"/>
      <c r="AJ69" s="12">
        <f t="shared" si="27"/>
        <v>43605</v>
      </c>
      <c r="AK69" s="13">
        <f t="shared" si="93"/>
        <v>23.038759853752353</v>
      </c>
    </row>
    <row r="70" spans="1:37" ht="13.8" customHeight="1" x14ac:dyDescent="0.25">
      <c r="A70" s="1" t="s">
        <v>2</v>
      </c>
      <c r="B70" s="12">
        <f t="shared" ref="B70:L70" si="99">SUM(B67:B67)</f>
        <v>38069</v>
      </c>
      <c r="C70" s="12">
        <f t="shared" si="99"/>
        <v>38951</v>
      </c>
      <c r="D70" s="12">
        <f t="shared" si="99"/>
        <v>40071</v>
      </c>
      <c r="E70" s="12">
        <f t="shared" si="99"/>
        <v>41437</v>
      </c>
      <c r="F70" s="12">
        <f t="shared" si="99"/>
        <v>42809</v>
      </c>
      <c r="G70" s="12">
        <f t="shared" si="99"/>
        <v>44269</v>
      </c>
      <c r="H70" s="12">
        <f t="shared" si="99"/>
        <v>45823</v>
      </c>
      <c r="I70" s="12">
        <f t="shared" si="99"/>
        <v>47169</v>
      </c>
      <c r="J70" s="12">
        <f t="shared" si="99"/>
        <v>48719</v>
      </c>
      <c r="K70" s="12">
        <f t="shared" si="99"/>
        <v>50431</v>
      </c>
      <c r="L70" s="12">
        <f t="shared" si="99"/>
        <v>52104</v>
      </c>
      <c r="M70" s="12">
        <f t="shared" ref="M70:O70" si="100">M67</f>
        <v>53976</v>
      </c>
      <c r="N70" s="12">
        <f t="shared" si="100"/>
        <v>55968</v>
      </c>
      <c r="O70" s="12">
        <f t="shared" si="100"/>
        <v>57835</v>
      </c>
      <c r="P70" s="12">
        <f t="shared" si="89"/>
        <v>59764</v>
      </c>
      <c r="Q70" s="12">
        <f t="shared" si="89"/>
        <v>61752</v>
      </c>
      <c r="R70" s="12"/>
      <c r="S70" s="51">
        <f t="shared" si="95"/>
        <v>11.985328841734093</v>
      </c>
      <c r="T70" s="51">
        <f t="shared" si="94"/>
        <v>12.490660304450024</v>
      </c>
      <c r="U70" s="51">
        <f t="shared" si="94"/>
        <v>12.794796635821982</v>
      </c>
      <c r="V70" s="51">
        <f t="shared" si="94"/>
        <v>13.120863810518982</v>
      </c>
      <c r="W70" s="51">
        <f t="shared" si="94"/>
        <v>13.389612095659301</v>
      </c>
      <c r="X70" s="51">
        <f t="shared" si="94"/>
        <v>13.704554460349696</v>
      </c>
      <c r="Y70" s="51">
        <f t="shared" si="94"/>
        <v>14.054582929492449</v>
      </c>
      <c r="Z70" s="51">
        <f t="shared" si="94"/>
        <v>14.18586676370723</v>
      </c>
      <c r="AA70" s="51">
        <f t="shared" si="94"/>
        <v>14.23770321728432</v>
      </c>
      <c r="AB70" s="51">
        <f t="shared" si="94"/>
        <v>14.430791946615997</v>
      </c>
      <c r="AC70" s="51">
        <f t="shared" si="94"/>
        <v>14.716897995153117</v>
      </c>
      <c r="AD70" s="51">
        <f t="shared" si="94"/>
        <v>15.06455520265254</v>
      </c>
      <c r="AE70" s="51">
        <f t="shared" si="94"/>
        <v>15.337186264273795</v>
      </c>
      <c r="AF70" s="51">
        <f t="shared" si="94"/>
        <v>15.413706165482466</v>
      </c>
      <c r="AG70" s="51">
        <f t="shared" si="94"/>
        <v>15.574654831833131</v>
      </c>
      <c r="AH70" s="51">
        <f t="shared" si="94"/>
        <v>15.856451761999157</v>
      </c>
      <c r="AI70" s="51"/>
      <c r="AJ70" s="12">
        <f t="shared" si="27"/>
        <v>23683</v>
      </c>
      <c r="AK70" s="13">
        <f t="shared" si="93"/>
        <v>62.210722635214999</v>
      </c>
    </row>
    <row r="71" spans="1:37" ht="17.399999999999999" customHeight="1" x14ac:dyDescent="0.25">
      <c r="A71" s="9" t="s">
        <v>70</v>
      </c>
      <c r="R71" s="1"/>
    </row>
    <row r="72" spans="1:37" ht="13.8" customHeight="1" x14ac:dyDescent="0.25">
      <c r="A72" s="9" t="s">
        <v>27</v>
      </c>
      <c r="B72" s="10">
        <f t="shared" ref="B72:Q83" si="101">SUM(B73:B78)</f>
        <v>4858199</v>
      </c>
      <c r="C72" s="10">
        <f t="shared" si="101"/>
        <v>4920305</v>
      </c>
      <c r="D72" s="10">
        <f t="shared" si="101"/>
        <v>4985870</v>
      </c>
      <c r="E72" s="10">
        <f t="shared" si="101"/>
        <v>5051275</v>
      </c>
      <c r="F72" s="10">
        <f t="shared" si="101"/>
        <v>5109056</v>
      </c>
      <c r="G72" s="10">
        <f t="shared" si="101"/>
        <v>5165802</v>
      </c>
      <c r="H72" s="10">
        <f t="shared" si="101"/>
        <v>5213985</v>
      </c>
      <c r="I72" s="10">
        <f t="shared" si="101"/>
        <v>5258317</v>
      </c>
      <c r="J72" s="10">
        <f t="shared" si="101"/>
        <v>5295619</v>
      </c>
      <c r="K72" s="10">
        <f t="shared" si="101"/>
        <v>5328212</v>
      </c>
      <c r="L72" s="10">
        <f t="shared" si="101"/>
        <v>5367580</v>
      </c>
      <c r="M72" s="10">
        <f t="shared" si="101"/>
        <v>5391369</v>
      </c>
      <c r="N72" s="10">
        <f t="shared" si="101"/>
        <v>5425270</v>
      </c>
      <c r="O72" s="10">
        <f t="shared" si="101"/>
        <v>5488984</v>
      </c>
      <c r="P72" s="10">
        <f t="shared" si="101"/>
        <v>5550203</v>
      </c>
      <c r="Q72" s="10">
        <f t="shared" si="101"/>
        <v>5594340</v>
      </c>
      <c r="R72" s="9"/>
      <c r="S72" s="11">
        <f t="shared" ref="S72:AH72" si="102">SUM(S73:S78)</f>
        <v>100</v>
      </c>
      <c r="T72" s="11">
        <f t="shared" si="102"/>
        <v>100</v>
      </c>
      <c r="U72" s="11">
        <f t="shared" si="102"/>
        <v>100</v>
      </c>
      <c r="V72" s="11">
        <f t="shared" si="102"/>
        <v>100</v>
      </c>
      <c r="W72" s="11">
        <f t="shared" si="102"/>
        <v>100</v>
      </c>
      <c r="X72" s="11">
        <f t="shared" si="102"/>
        <v>100</v>
      </c>
      <c r="Y72" s="11">
        <f t="shared" si="102"/>
        <v>100</v>
      </c>
      <c r="Z72" s="11">
        <f t="shared" si="102"/>
        <v>100.00000000000001</v>
      </c>
      <c r="AA72" s="11">
        <f t="shared" si="102"/>
        <v>99.999999999999986</v>
      </c>
      <c r="AB72" s="11">
        <f t="shared" si="102"/>
        <v>100</v>
      </c>
      <c r="AC72" s="11">
        <f t="shared" si="102"/>
        <v>100</v>
      </c>
      <c r="AD72" s="11">
        <f t="shared" si="102"/>
        <v>100</v>
      </c>
      <c r="AE72" s="11">
        <f t="shared" si="102"/>
        <v>100</v>
      </c>
      <c r="AF72" s="11">
        <f t="shared" si="102"/>
        <v>100</v>
      </c>
      <c r="AG72" s="11">
        <f t="shared" si="102"/>
        <v>100</v>
      </c>
      <c r="AH72" s="11">
        <f t="shared" si="102"/>
        <v>100</v>
      </c>
      <c r="AI72" s="9"/>
      <c r="AJ72" s="10">
        <f t="shared" ref="AJ72" si="103">IF(Q72-B72=0,"-",Q72-B72)</f>
        <v>736141</v>
      </c>
      <c r="AK72" s="70">
        <f t="shared" ref="AK72:AK81" si="104">IF(AJ72="-","-",(AJ72/B72*100))</f>
        <v>15.152549329494324</v>
      </c>
    </row>
    <row r="73" spans="1:37" ht="13.8" customHeight="1" x14ac:dyDescent="0.25">
      <c r="A73" s="1" t="s">
        <v>6</v>
      </c>
      <c r="B73" s="12">
        <v>602401</v>
      </c>
      <c r="C73" s="12">
        <v>606605</v>
      </c>
      <c r="D73" s="12">
        <v>611836</v>
      </c>
      <c r="E73" s="12">
        <v>618917</v>
      </c>
      <c r="F73" s="12">
        <v>622662</v>
      </c>
      <c r="G73" s="12">
        <v>624833</v>
      </c>
      <c r="H73" s="12">
        <v>626576</v>
      </c>
      <c r="I73" s="12">
        <v>626304</v>
      </c>
      <c r="J73" s="12">
        <v>623251</v>
      </c>
      <c r="K73" s="12">
        <v>614916</v>
      </c>
      <c r="L73" s="12">
        <v>605358</v>
      </c>
      <c r="M73" s="12">
        <v>593533</v>
      </c>
      <c r="N73" s="12">
        <v>587714</v>
      </c>
      <c r="O73" s="12">
        <v>584393</v>
      </c>
      <c r="P73" s="12">
        <v>580550</v>
      </c>
      <c r="Q73" s="12">
        <v>575774</v>
      </c>
      <c r="R73" s="1"/>
      <c r="S73" s="13">
        <f>B73/B$72*100</f>
        <v>12.399677328985495</v>
      </c>
      <c r="T73" s="13">
        <f t="shared" ref="T73:AH81" si="105">C73/C$72*100</f>
        <v>12.328605645381739</v>
      </c>
      <c r="U73" s="13">
        <f t="shared" si="105"/>
        <v>12.271398973499108</v>
      </c>
      <c r="V73" s="13">
        <f t="shared" si="105"/>
        <v>12.252688677611099</v>
      </c>
      <c r="W73" s="13">
        <f t="shared" si="105"/>
        <v>12.187417793032607</v>
      </c>
      <c r="X73" s="13">
        <f t="shared" si="105"/>
        <v>12.095566187012201</v>
      </c>
      <c r="Y73" s="13">
        <f t="shared" si="105"/>
        <v>12.01721907523708</v>
      </c>
      <c r="Z73" s="13">
        <f t="shared" si="105"/>
        <v>11.910731133174361</v>
      </c>
      <c r="AA73" s="13">
        <f t="shared" si="105"/>
        <v>11.769181279846604</v>
      </c>
      <c r="AB73" s="13">
        <f t="shared" si="105"/>
        <v>11.540757011920697</v>
      </c>
      <c r="AC73" s="13">
        <f t="shared" si="105"/>
        <v>11.278043364048603</v>
      </c>
      <c r="AD73" s="13">
        <f t="shared" si="105"/>
        <v>11.008947820117672</v>
      </c>
      <c r="AE73" s="13">
        <f t="shared" si="105"/>
        <v>10.83289863914607</v>
      </c>
      <c r="AF73" s="13">
        <f t="shared" si="105"/>
        <v>10.646651547900303</v>
      </c>
      <c r="AG73" s="13">
        <f t="shared" si="105"/>
        <v>10.45997777018246</v>
      </c>
      <c r="AH73" s="13">
        <f t="shared" si="105"/>
        <v>10.292080924648841</v>
      </c>
      <c r="AJ73" s="12">
        <f t="shared" si="27"/>
        <v>-26627</v>
      </c>
      <c r="AK73" s="51">
        <f t="shared" si="104"/>
        <v>-4.4201453848848198</v>
      </c>
    </row>
    <row r="74" spans="1:37" ht="13.8" customHeight="1" x14ac:dyDescent="0.25">
      <c r="A74" s="14" t="s">
        <v>7</v>
      </c>
      <c r="B74" s="12">
        <v>637356</v>
      </c>
      <c r="C74" s="12">
        <v>638728</v>
      </c>
      <c r="D74" s="12">
        <v>636729</v>
      </c>
      <c r="E74" s="12">
        <v>634536</v>
      </c>
      <c r="F74" s="12">
        <v>633988</v>
      </c>
      <c r="G74" s="12">
        <v>634066</v>
      </c>
      <c r="H74" s="12">
        <v>634203</v>
      </c>
      <c r="I74" s="12">
        <v>636426</v>
      </c>
      <c r="J74" s="12">
        <v>637642</v>
      </c>
      <c r="K74" s="12">
        <v>640541</v>
      </c>
      <c r="L74" s="12">
        <v>643391</v>
      </c>
      <c r="M74" s="12">
        <v>644257</v>
      </c>
      <c r="N74" s="12">
        <v>647020</v>
      </c>
      <c r="O74" s="12">
        <v>657034</v>
      </c>
      <c r="P74" s="12">
        <v>663732</v>
      </c>
      <c r="Q74" s="12">
        <v>667026</v>
      </c>
      <c r="R74" s="1"/>
      <c r="S74" s="13">
        <f t="shared" ref="S74:S81" si="106">B74/B$72*100</f>
        <v>13.119182643609287</v>
      </c>
      <c r="T74" s="13">
        <f t="shared" si="105"/>
        <v>12.981471677060672</v>
      </c>
      <c r="U74" s="13">
        <f t="shared" si="105"/>
        <v>12.770669913174631</v>
      </c>
      <c r="V74" s="13">
        <f t="shared" si="105"/>
        <v>12.561897738689737</v>
      </c>
      <c r="W74" s="13">
        <f t="shared" si="105"/>
        <v>12.409102581768531</v>
      </c>
      <c r="X74" s="13">
        <f t="shared" si="105"/>
        <v>12.274299324674077</v>
      </c>
      <c r="Y74" s="13">
        <f t="shared" si="105"/>
        <v>12.163498744242647</v>
      </c>
      <c r="Z74" s="13">
        <f t="shared" si="105"/>
        <v>12.103226184347578</v>
      </c>
      <c r="AA74" s="13">
        <f t="shared" si="105"/>
        <v>12.040934213734031</v>
      </c>
      <c r="AB74" s="13">
        <f t="shared" si="105"/>
        <v>12.021687575494369</v>
      </c>
      <c r="AC74" s="13">
        <f t="shared" si="105"/>
        <v>11.986612216306044</v>
      </c>
      <c r="AD74" s="13">
        <f t="shared" si="105"/>
        <v>11.949784924756587</v>
      </c>
      <c r="AE74" s="13">
        <f t="shared" si="105"/>
        <v>11.926042390516969</v>
      </c>
      <c r="AF74" s="13">
        <f t="shared" si="105"/>
        <v>11.970047644518548</v>
      </c>
      <c r="AG74" s="13">
        <f t="shared" si="105"/>
        <v>11.958697726911971</v>
      </c>
      <c r="AH74" s="13">
        <f t="shared" si="105"/>
        <v>11.923229549866472</v>
      </c>
      <c r="AJ74" s="12">
        <f t="shared" si="27"/>
        <v>29670</v>
      </c>
      <c r="AK74" s="51">
        <f t="shared" si="104"/>
        <v>4.655169167623745</v>
      </c>
    </row>
    <row r="75" spans="1:37" ht="13.8" customHeight="1" x14ac:dyDescent="0.25">
      <c r="A75" s="15" t="s">
        <v>8</v>
      </c>
      <c r="B75" s="12">
        <v>612617</v>
      </c>
      <c r="C75" s="12">
        <v>632126</v>
      </c>
      <c r="D75" s="12">
        <v>652787</v>
      </c>
      <c r="E75" s="12">
        <v>670480</v>
      </c>
      <c r="F75" s="12">
        <v>684764</v>
      </c>
      <c r="G75" s="12">
        <v>697397</v>
      </c>
      <c r="H75" s="12">
        <v>705341</v>
      </c>
      <c r="I75" s="12">
        <v>711240</v>
      </c>
      <c r="J75" s="12">
        <v>713945</v>
      </c>
      <c r="K75" s="12">
        <v>712419</v>
      </c>
      <c r="L75" s="12">
        <v>711752</v>
      </c>
      <c r="M75" s="12">
        <v>705307</v>
      </c>
      <c r="N75" s="12">
        <v>701583</v>
      </c>
      <c r="O75" s="12">
        <v>702164</v>
      </c>
      <c r="P75" s="12">
        <v>704124</v>
      </c>
      <c r="Q75" s="12">
        <v>703599</v>
      </c>
      <c r="R75" s="1"/>
      <c r="S75" s="13">
        <f t="shared" si="106"/>
        <v>12.609961016417811</v>
      </c>
      <c r="T75" s="13">
        <f t="shared" si="105"/>
        <v>12.847293003177649</v>
      </c>
      <c r="U75" s="13">
        <f t="shared" si="105"/>
        <v>13.092740083475904</v>
      </c>
      <c r="V75" s="13">
        <f t="shared" si="105"/>
        <v>13.273480457904194</v>
      </c>
      <c r="W75" s="13">
        <f t="shared" si="105"/>
        <v>13.40294567137256</v>
      </c>
      <c r="X75" s="13">
        <f t="shared" si="105"/>
        <v>13.500265786416128</v>
      </c>
      <c r="Y75" s="13">
        <f t="shared" si="105"/>
        <v>13.527867840049407</v>
      </c>
      <c r="Z75" s="13">
        <f t="shared" si="105"/>
        <v>13.526000809764795</v>
      </c>
      <c r="AA75" s="13">
        <f t="shared" si="105"/>
        <v>13.48180448782286</v>
      </c>
      <c r="AB75" s="13">
        <f t="shared" si="105"/>
        <v>13.370695460315767</v>
      </c>
      <c r="AC75" s="13">
        <f t="shared" si="105"/>
        <v>13.26020292198719</v>
      </c>
      <c r="AD75" s="13">
        <f t="shared" si="105"/>
        <v>13.082150377761195</v>
      </c>
      <c r="AE75" s="13">
        <f t="shared" si="105"/>
        <v>12.931761921526485</v>
      </c>
      <c r="AF75" s="13">
        <f t="shared" si="105"/>
        <v>12.792239875357625</v>
      </c>
      <c r="AG75" s="13">
        <f t="shared" si="105"/>
        <v>12.686454891830081</v>
      </c>
      <c r="AH75" s="13">
        <f t="shared" si="105"/>
        <v>12.576979590085694</v>
      </c>
      <c r="AJ75" s="12">
        <f t="shared" si="27"/>
        <v>90982</v>
      </c>
      <c r="AK75" s="51">
        <f t="shared" si="104"/>
        <v>14.85136716741455</v>
      </c>
    </row>
    <row r="76" spans="1:37" ht="13.8" customHeight="1" x14ac:dyDescent="0.25">
      <c r="A76" s="1" t="s">
        <v>0</v>
      </c>
      <c r="B76" s="12">
        <v>1378156</v>
      </c>
      <c r="C76" s="12">
        <v>1388488</v>
      </c>
      <c r="D76" s="12">
        <v>1402181</v>
      </c>
      <c r="E76" s="12">
        <v>1416806</v>
      </c>
      <c r="F76" s="12">
        <v>1427425</v>
      </c>
      <c r="G76" s="12">
        <v>1435392</v>
      </c>
      <c r="H76" s="12">
        <v>1439954</v>
      </c>
      <c r="I76" s="12">
        <v>1441755</v>
      </c>
      <c r="J76" s="12">
        <v>1443452</v>
      </c>
      <c r="K76" s="12">
        <v>1446008</v>
      </c>
      <c r="L76" s="12">
        <v>1454210</v>
      </c>
      <c r="M76" s="12">
        <v>1458715</v>
      </c>
      <c r="N76" s="12">
        <v>1463355</v>
      </c>
      <c r="O76" s="12">
        <v>1481147</v>
      </c>
      <c r="P76" s="12">
        <v>1499648</v>
      </c>
      <c r="Q76" s="12">
        <v>1510340</v>
      </c>
      <c r="R76" s="1"/>
      <c r="S76" s="13">
        <f t="shared" si="106"/>
        <v>28.367631708787556</v>
      </c>
      <c r="T76" s="13">
        <f t="shared" si="105"/>
        <v>28.219551430246703</v>
      </c>
      <c r="U76" s="13">
        <f t="shared" si="105"/>
        <v>28.123095868925585</v>
      </c>
      <c r="V76" s="13">
        <f t="shared" si="105"/>
        <v>28.0484828087958</v>
      </c>
      <c r="W76" s="13">
        <f t="shared" si="105"/>
        <v>27.939114388254893</v>
      </c>
      <c r="X76" s="13">
        <f t="shared" si="105"/>
        <v>27.786430838812638</v>
      </c>
      <c r="Y76" s="13">
        <f t="shared" si="105"/>
        <v>27.617148879407978</v>
      </c>
      <c r="Z76" s="13">
        <f t="shared" si="105"/>
        <v>27.41856377240094</v>
      </c>
      <c r="AA76" s="13">
        <f t="shared" si="105"/>
        <v>27.257474527529261</v>
      </c>
      <c r="AB76" s="13">
        <f t="shared" si="105"/>
        <v>27.138709946225863</v>
      </c>
      <c r="AC76" s="13">
        <f t="shared" si="105"/>
        <v>27.092469977159165</v>
      </c>
      <c r="AD76" s="13">
        <f t="shared" si="105"/>
        <v>27.056486024236143</v>
      </c>
      <c r="AE76" s="13">
        <f t="shared" si="105"/>
        <v>26.972943282085499</v>
      </c>
      <c r="AF76" s="13">
        <f t="shared" si="105"/>
        <v>26.983991937305703</v>
      </c>
      <c r="AG76" s="13">
        <f t="shared" si="105"/>
        <v>27.019696396690357</v>
      </c>
      <c r="AH76" s="13">
        <f t="shared" si="105"/>
        <v>26.997644047376458</v>
      </c>
      <c r="AJ76" s="12">
        <f t="shared" si="27"/>
        <v>132184</v>
      </c>
      <c r="AK76" s="51">
        <f t="shared" si="104"/>
        <v>9.5913670150548995</v>
      </c>
    </row>
    <row r="77" spans="1:37" ht="13.8" customHeight="1" x14ac:dyDescent="0.25">
      <c r="A77" s="1" t="s">
        <v>1</v>
      </c>
      <c r="B77" s="12">
        <v>904996</v>
      </c>
      <c r="C77" s="12">
        <v>912115</v>
      </c>
      <c r="D77" s="12">
        <v>914323</v>
      </c>
      <c r="E77" s="12">
        <v>919922</v>
      </c>
      <c r="F77" s="12">
        <v>927659</v>
      </c>
      <c r="G77" s="12">
        <v>939812</v>
      </c>
      <c r="H77" s="12">
        <v>952811</v>
      </c>
      <c r="I77" s="12">
        <v>967770</v>
      </c>
      <c r="J77" s="12">
        <v>980904</v>
      </c>
      <c r="K77" s="12">
        <v>995487</v>
      </c>
      <c r="L77" s="12">
        <v>1011053</v>
      </c>
      <c r="M77" s="12">
        <v>1023815</v>
      </c>
      <c r="N77" s="12">
        <v>1036124</v>
      </c>
      <c r="O77" s="12">
        <v>1052785</v>
      </c>
      <c r="P77" s="12">
        <v>1065981</v>
      </c>
      <c r="Q77" s="12">
        <v>1077238</v>
      </c>
      <c r="R77" s="1"/>
      <c r="S77" s="13">
        <f t="shared" si="106"/>
        <v>18.628220046152904</v>
      </c>
      <c r="T77" s="13">
        <f t="shared" si="105"/>
        <v>18.537773572979724</v>
      </c>
      <c r="U77" s="13">
        <f t="shared" si="105"/>
        <v>18.338283990557315</v>
      </c>
      <c r="V77" s="13">
        <f t="shared" si="105"/>
        <v>18.211679229501463</v>
      </c>
      <c r="W77" s="13">
        <f t="shared" si="105"/>
        <v>18.157150753485578</v>
      </c>
      <c r="X77" s="13">
        <f t="shared" si="105"/>
        <v>18.192954356361316</v>
      </c>
      <c r="Y77" s="13">
        <f t="shared" si="105"/>
        <v>18.274141563506607</v>
      </c>
      <c r="Z77" s="13">
        <f t="shared" si="105"/>
        <v>18.404557960275124</v>
      </c>
      <c r="AA77" s="13">
        <f t="shared" si="105"/>
        <v>18.522933768460305</v>
      </c>
      <c r="AB77" s="13">
        <f t="shared" si="105"/>
        <v>18.683321909863949</v>
      </c>
      <c r="AC77" s="13">
        <f t="shared" si="105"/>
        <v>18.836291215035452</v>
      </c>
      <c r="AD77" s="13">
        <f t="shared" si="105"/>
        <v>18.989889209957621</v>
      </c>
      <c r="AE77" s="13">
        <f t="shared" si="105"/>
        <v>19.098109402849996</v>
      </c>
      <c r="AF77" s="13">
        <f t="shared" si="105"/>
        <v>19.179961173142424</v>
      </c>
      <c r="AG77" s="13">
        <f t="shared" si="105"/>
        <v>19.206162369196225</v>
      </c>
      <c r="AH77" s="13">
        <f t="shared" si="105"/>
        <v>19.255855024900168</v>
      </c>
      <c r="AJ77" s="12">
        <f t="shared" si="27"/>
        <v>172242</v>
      </c>
      <c r="AK77" s="51">
        <f t="shared" si="104"/>
        <v>19.032349314251114</v>
      </c>
    </row>
    <row r="78" spans="1:37" ht="13.8" customHeight="1" x14ac:dyDescent="0.25">
      <c r="A78" s="1" t="s">
        <v>2</v>
      </c>
      <c r="B78" s="12">
        <v>722673</v>
      </c>
      <c r="C78" s="12">
        <v>742243</v>
      </c>
      <c r="D78" s="12">
        <v>768014</v>
      </c>
      <c r="E78" s="12">
        <v>790614</v>
      </c>
      <c r="F78" s="12">
        <v>812558</v>
      </c>
      <c r="G78" s="12">
        <v>834302</v>
      </c>
      <c r="H78" s="12">
        <v>855100</v>
      </c>
      <c r="I78" s="12">
        <v>874822</v>
      </c>
      <c r="J78" s="12">
        <v>896425</v>
      </c>
      <c r="K78" s="12">
        <v>918841</v>
      </c>
      <c r="L78" s="12">
        <v>941816</v>
      </c>
      <c r="M78" s="12">
        <v>965742</v>
      </c>
      <c r="N78" s="12">
        <v>989474</v>
      </c>
      <c r="O78" s="12">
        <v>1011461</v>
      </c>
      <c r="P78" s="12">
        <v>1036168</v>
      </c>
      <c r="Q78" s="12">
        <v>1060363</v>
      </c>
      <c r="R78" s="1"/>
      <c r="S78" s="13">
        <f t="shared" si="106"/>
        <v>14.875327256046941</v>
      </c>
      <c r="T78" s="13">
        <f t="shared" si="105"/>
        <v>15.085304671153516</v>
      </c>
      <c r="U78" s="13">
        <f t="shared" si="105"/>
        <v>15.40381117036746</v>
      </c>
      <c r="V78" s="13">
        <f t="shared" si="105"/>
        <v>15.651771087497712</v>
      </c>
      <c r="W78" s="13">
        <f t="shared" si="105"/>
        <v>15.904268812085833</v>
      </c>
      <c r="X78" s="13">
        <f t="shared" si="105"/>
        <v>16.150483506723642</v>
      </c>
      <c r="Y78" s="13">
        <f t="shared" si="105"/>
        <v>16.400123897556284</v>
      </c>
      <c r="Z78" s="13">
        <f t="shared" si="105"/>
        <v>16.636920140037201</v>
      </c>
      <c r="AA78" s="13">
        <f t="shared" si="105"/>
        <v>16.927671722606931</v>
      </c>
      <c r="AB78" s="13">
        <f t="shared" si="105"/>
        <v>17.244828096179358</v>
      </c>
      <c r="AC78" s="13">
        <f t="shared" si="105"/>
        <v>17.54638030546354</v>
      </c>
      <c r="AD78" s="13">
        <f t="shared" si="105"/>
        <v>17.912741643170779</v>
      </c>
      <c r="AE78" s="13">
        <f t="shared" si="105"/>
        <v>18.238244363874976</v>
      </c>
      <c r="AF78" s="13">
        <f t="shared" si="105"/>
        <v>18.427107821775397</v>
      </c>
      <c r="AG78" s="13">
        <f t="shared" si="105"/>
        <v>18.669010845188904</v>
      </c>
      <c r="AH78" s="13">
        <f t="shared" si="105"/>
        <v>18.95421086312237</v>
      </c>
      <c r="AJ78" s="12">
        <f t="shared" si="27"/>
        <v>337690</v>
      </c>
      <c r="AK78" s="51">
        <f t="shared" si="104"/>
        <v>46.727911517380619</v>
      </c>
    </row>
    <row r="79" spans="1:37" ht="17.399999999999999" customHeight="1" x14ac:dyDescent="0.25">
      <c r="A79" s="1" t="s">
        <v>9</v>
      </c>
      <c r="B79" s="12">
        <f t="shared" ref="B79:J79" si="107">SUM(B73:B74)</f>
        <v>1239757</v>
      </c>
      <c r="C79" s="12">
        <f t="shared" si="107"/>
        <v>1245333</v>
      </c>
      <c r="D79" s="12">
        <f t="shared" si="107"/>
        <v>1248565</v>
      </c>
      <c r="E79" s="12">
        <f t="shared" si="107"/>
        <v>1253453</v>
      </c>
      <c r="F79" s="12">
        <f t="shared" si="107"/>
        <v>1256650</v>
      </c>
      <c r="G79" s="12">
        <f t="shared" si="107"/>
        <v>1258899</v>
      </c>
      <c r="H79" s="12">
        <f t="shared" si="107"/>
        <v>1260779</v>
      </c>
      <c r="I79" s="12">
        <f t="shared" si="107"/>
        <v>1262730</v>
      </c>
      <c r="J79" s="12">
        <f t="shared" si="107"/>
        <v>1260893</v>
      </c>
      <c r="K79" s="12">
        <f t="shared" ref="K79:Q90" si="108">SUM(K73:K74)</f>
        <v>1255457</v>
      </c>
      <c r="L79" s="12">
        <f t="shared" si="108"/>
        <v>1248749</v>
      </c>
      <c r="M79" s="12">
        <f t="shared" si="108"/>
        <v>1237790</v>
      </c>
      <c r="N79" s="12">
        <f t="shared" si="108"/>
        <v>1234734</v>
      </c>
      <c r="O79" s="12">
        <f t="shared" si="108"/>
        <v>1241427</v>
      </c>
      <c r="P79" s="12">
        <f t="shared" si="108"/>
        <v>1244282</v>
      </c>
      <c r="Q79" s="12">
        <f t="shared" si="108"/>
        <v>1242800</v>
      </c>
      <c r="R79" s="1"/>
      <c r="S79" s="13">
        <f t="shared" si="106"/>
        <v>25.518859972594782</v>
      </c>
      <c r="T79" s="13">
        <f t="shared" si="105"/>
        <v>25.31007732244241</v>
      </c>
      <c r="U79" s="13">
        <f t="shared" si="105"/>
        <v>25.042068886673739</v>
      </c>
      <c r="V79" s="13">
        <f t="shared" si="105"/>
        <v>24.814586416300834</v>
      </c>
      <c r="W79" s="13">
        <f t="shared" si="105"/>
        <v>24.596520374801138</v>
      </c>
      <c r="X79" s="13">
        <f t="shared" si="105"/>
        <v>24.369865511686278</v>
      </c>
      <c r="Y79" s="13">
        <f t="shared" si="105"/>
        <v>24.180717819479728</v>
      </c>
      <c r="Z79" s="13">
        <f t="shared" si="105"/>
        <v>24.013957317521935</v>
      </c>
      <c r="AA79" s="13">
        <f t="shared" si="105"/>
        <v>23.810115493580636</v>
      </c>
      <c r="AB79" s="13">
        <f t="shared" si="105"/>
        <v>23.562444587415065</v>
      </c>
      <c r="AC79" s="13">
        <f t="shared" si="105"/>
        <v>23.264655580354649</v>
      </c>
      <c r="AD79" s="13">
        <f t="shared" si="105"/>
        <v>22.958732744874261</v>
      </c>
      <c r="AE79" s="13">
        <f t="shared" si="105"/>
        <v>22.758941029663042</v>
      </c>
      <c r="AF79" s="13">
        <f t="shared" si="105"/>
        <v>22.616699192418853</v>
      </c>
      <c r="AG79" s="13">
        <f t="shared" si="105"/>
        <v>22.41867549709443</v>
      </c>
      <c r="AH79" s="13">
        <f t="shared" si="105"/>
        <v>22.215310474515313</v>
      </c>
      <c r="AJ79" s="12">
        <f t="shared" si="27"/>
        <v>3043</v>
      </c>
      <c r="AK79" s="51">
        <f t="shared" si="104"/>
        <v>0.24545132634863123</v>
      </c>
    </row>
    <row r="80" spans="1:37" ht="13.8" customHeight="1" x14ac:dyDescent="0.25">
      <c r="A80" s="1" t="s">
        <v>10</v>
      </c>
      <c r="B80" s="12">
        <f t="shared" ref="B80:Q91" si="109">SUM(B75:B77)</f>
        <v>2895769</v>
      </c>
      <c r="C80" s="12">
        <f t="shared" si="109"/>
        <v>2932729</v>
      </c>
      <c r="D80" s="12">
        <f t="shared" si="109"/>
        <v>2969291</v>
      </c>
      <c r="E80" s="12">
        <f t="shared" si="109"/>
        <v>3007208</v>
      </c>
      <c r="F80" s="12">
        <f t="shared" si="109"/>
        <v>3039848</v>
      </c>
      <c r="G80" s="12">
        <f t="shared" si="109"/>
        <v>3072601</v>
      </c>
      <c r="H80" s="12">
        <f t="shared" si="109"/>
        <v>3098106</v>
      </c>
      <c r="I80" s="12">
        <f t="shared" si="109"/>
        <v>3120765</v>
      </c>
      <c r="J80" s="12">
        <f t="shared" si="109"/>
        <v>3138301</v>
      </c>
      <c r="K80" s="12">
        <f t="shared" si="109"/>
        <v>3153914</v>
      </c>
      <c r="L80" s="12">
        <f t="shared" si="109"/>
        <v>3177015</v>
      </c>
      <c r="M80" s="12">
        <f t="shared" si="109"/>
        <v>3187837</v>
      </c>
      <c r="N80" s="12">
        <f t="shared" si="109"/>
        <v>3201062</v>
      </c>
      <c r="O80" s="12">
        <f t="shared" si="109"/>
        <v>3236096</v>
      </c>
      <c r="P80" s="12">
        <f t="shared" si="109"/>
        <v>3269753</v>
      </c>
      <c r="Q80" s="12">
        <f t="shared" si="109"/>
        <v>3291177</v>
      </c>
      <c r="R80" s="1"/>
      <c r="S80" s="13">
        <f t="shared" si="106"/>
        <v>59.605812771358281</v>
      </c>
      <c r="T80" s="13">
        <f t="shared" si="105"/>
        <v>59.604618006404074</v>
      </c>
      <c r="U80" s="13">
        <f t="shared" si="105"/>
        <v>59.554119942958806</v>
      </c>
      <c r="V80" s="13">
        <f t="shared" si="105"/>
        <v>59.533642496201452</v>
      </c>
      <c r="W80" s="13">
        <f t="shared" si="105"/>
        <v>59.499210813113024</v>
      </c>
      <c r="X80" s="13">
        <f t="shared" si="105"/>
        <v>59.479650981590083</v>
      </c>
      <c r="Y80" s="13">
        <f t="shared" si="105"/>
        <v>59.419158282963991</v>
      </c>
      <c r="Z80" s="13">
        <f t="shared" si="105"/>
        <v>59.34912254244086</v>
      </c>
      <c r="AA80" s="13">
        <f t="shared" si="105"/>
        <v>59.26221278381243</v>
      </c>
      <c r="AB80" s="13">
        <f t="shared" si="105"/>
        <v>59.19272731640558</v>
      </c>
      <c r="AC80" s="13">
        <f t="shared" si="105"/>
        <v>59.188964114181807</v>
      </c>
      <c r="AD80" s="13">
        <f t="shared" si="105"/>
        <v>59.128525611954963</v>
      </c>
      <c r="AE80" s="13">
        <f t="shared" si="105"/>
        <v>59.002814606461982</v>
      </c>
      <c r="AF80" s="13">
        <f t="shared" si="105"/>
        <v>58.956192985805757</v>
      </c>
      <c r="AG80" s="13">
        <f t="shared" si="105"/>
        <v>58.912313657716666</v>
      </c>
      <c r="AH80" s="13">
        <f t="shared" si="105"/>
        <v>58.830478662362317</v>
      </c>
      <c r="AJ80" s="12">
        <f t="shared" si="27"/>
        <v>395408</v>
      </c>
      <c r="AK80" s="51">
        <f t="shared" si="104"/>
        <v>13.654680328437799</v>
      </c>
    </row>
    <row r="81" spans="1:37" ht="13.8" customHeight="1" x14ac:dyDescent="0.25">
      <c r="A81" s="1" t="s">
        <v>2</v>
      </c>
      <c r="B81" s="12">
        <f t="shared" ref="B81:L81" si="110">SUM(B78:B78)</f>
        <v>722673</v>
      </c>
      <c r="C81" s="12">
        <f t="shared" si="110"/>
        <v>742243</v>
      </c>
      <c r="D81" s="12">
        <f t="shared" si="110"/>
        <v>768014</v>
      </c>
      <c r="E81" s="12">
        <f t="shared" si="110"/>
        <v>790614</v>
      </c>
      <c r="F81" s="12">
        <f t="shared" si="110"/>
        <v>812558</v>
      </c>
      <c r="G81" s="12">
        <f t="shared" si="110"/>
        <v>834302</v>
      </c>
      <c r="H81" s="12">
        <f t="shared" si="110"/>
        <v>855100</v>
      </c>
      <c r="I81" s="12">
        <f t="shared" si="110"/>
        <v>874822</v>
      </c>
      <c r="J81" s="12">
        <f t="shared" si="110"/>
        <v>896425</v>
      </c>
      <c r="K81" s="12">
        <f t="shared" si="110"/>
        <v>918841</v>
      </c>
      <c r="L81" s="12">
        <f t="shared" si="110"/>
        <v>941816</v>
      </c>
      <c r="M81" s="12">
        <f t="shared" ref="M81:Q92" si="111">M78</f>
        <v>965742</v>
      </c>
      <c r="N81" s="12">
        <f t="shared" si="111"/>
        <v>989474</v>
      </c>
      <c r="O81" s="12">
        <f t="shared" si="111"/>
        <v>1011461</v>
      </c>
      <c r="P81" s="12">
        <f t="shared" si="111"/>
        <v>1036168</v>
      </c>
      <c r="Q81" s="12">
        <f t="shared" si="111"/>
        <v>1060363</v>
      </c>
      <c r="R81" s="1"/>
      <c r="S81" s="13">
        <f t="shared" si="106"/>
        <v>14.875327256046941</v>
      </c>
      <c r="T81" s="13">
        <f t="shared" si="105"/>
        <v>15.085304671153516</v>
      </c>
      <c r="U81" s="13">
        <f t="shared" si="105"/>
        <v>15.40381117036746</v>
      </c>
      <c r="V81" s="13">
        <f t="shared" si="105"/>
        <v>15.651771087497712</v>
      </c>
      <c r="W81" s="13">
        <f t="shared" si="105"/>
        <v>15.904268812085833</v>
      </c>
      <c r="X81" s="13">
        <f t="shared" si="105"/>
        <v>16.150483506723642</v>
      </c>
      <c r="Y81" s="13">
        <f t="shared" si="105"/>
        <v>16.400123897556284</v>
      </c>
      <c r="Z81" s="13">
        <f t="shared" si="105"/>
        <v>16.636920140037201</v>
      </c>
      <c r="AA81" s="13">
        <f t="shared" si="105"/>
        <v>16.927671722606931</v>
      </c>
      <c r="AB81" s="13">
        <f t="shared" si="105"/>
        <v>17.244828096179358</v>
      </c>
      <c r="AC81" s="13">
        <f t="shared" si="105"/>
        <v>17.54638030546354</v>
      </c>
      <c r="AD81" s="13">
        <f t="shared" si="105"/>
        <v>17.912741643170779</v>
      </c>
      <c r="AE81" s="13">
        <f t="shared" si="105"/>
        <v>18.238244363874976</v>
      </c>
      <c r="AF81" s="13">
        <f t="shared" si="105"/>
        <v>18.427107821775397</v>
      </c>
      <c r="AG81" s="13">
        <f t="shared" si="105"/>
        <v>18.669010845188904</v>
      </c>
      <c r="AH81" s="13">
        <f t="shared" si="105"/>
        <v>18.95421086312237</v>
      </c>
      <c r="AJ81" s="12">
        <f t="shared" si="27"/>
        <v>337690</v>
      </c>
      <c r="AK81" s="51">
        <f t="shared" si="104"/>
        <v>46.727911517380619</v>
      </c>
    </row>
    <row r="82" spans="1:37" ht="17.399999999999999" customHeight="1" x14ac:dyDescent="0.25">
      <c r="A82" s="9" t="s">
        <v>71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J82" s="12"/>
      <c r="AK82" s="51"/>
    </row>
    <row r="83" spans="1:37" ht="13.8" customHeight="1" x14ac:dyDescent="0.25">
      <c r="A83" s="9" t="s">
        <v>27</v>
      </c>
      <c r="B83" s="10">
        <f t="shared" ref="B83:L83" si="112">SUM(B84:B89)</f>
        <v>9340682</v>
      </c>
      <c r="C83" s="10">
        <f t="shared" si="112"/>
        <v>9415570</v>
      </c>
      <c r="D83" s="10">
        <f t="shared" si="112"/>
        <v>9482855</v>
      </c>
      <c r="E83" s="10">
        <f t="shared" si="112"/>
        <v>9555893</v>
      </c>
      <c r="F83" s="10">
        <f t="shared" si="112"/>
        <v>9644864</v>
      </c>
      <c r="G83" s="10">
        <f t="shared" si="112"/>
        <v>9747355</v>
      </c>
      <c r="H83" s="10">
        <f t="shared" si="112"/>
        <v>9851017</v>
      </c>
      <c r="I83" s="10">
        <f t="shared" si="112"/>
        <v>9995153</v>
      </c>
      <c r="J83" s="10">
        <f t="shared" si="112"/>
        <v>10120242</v>
      </c>
      <c r="K83" s="10">
        <f t="shared" si="112"/>
        <v>10230185</v>
      </c>
      <c r="L83" s="10">
        <f t="shared" si="112"/>
        <v>10327589</v>
      </c>
      <c r="M83" s="10">
        <f t="shared" si="101"/>
        <v>10379295</v>
      </c>
      <c r="N83" s="10">
        <f t="shared" si="101"/>
        <v>10452326</v>
      </c>
      <c r="O83" s="10">
        <f t="shared" si="101"/>
        <v>10521556</v>
      </c>
      <c r="P83" s="10">
        <f t="shared" si="101"/>
        <v>10551707</v>
      </c>
      <c r="Q83" s="10">
        <f t="shared" si="101"/>
        <v>10587710</v>
      </c>
      <c r="R83" s="9"/>
      <c r="S83" s="11">
        <f t="shared" ref="S83:AH83" si="113">SUM(S84:S89)</f>
        <v>100</v>
      </c>
      <c r="T83" s="11">
        <f t="shared" si="113"/>
        <v>100</v>
      </c>
      <c r="U83" s="11">
        <f t="shared" si="113"/>
        <v>100</v>
      </c>
      <c r="V83" s="11">
        <f t="shared" si="113"/>
        <v>100.00000000000001</v>
      </c>
      <c r="W83" s="11">
        <f t="shared" si="113"/>
        <v>99.999999999999986</v>
      </c>
      <c r="X83" s="11">
        <f t="shared" si="113"/>
        <v>100</v>
      </c>
      <c r="Y83" s="11">
        <f t="shared" si="113"/>
        <v>100</v>
      </c>
      <c r="Z83" s="11">
        <f t="shared" si="113"/>
        <v>100</v>
      </c>
      <c r="AA83" s="11">
        <f t="shared" si="113"/>
        <v>100</v>
      </c>
      <c r="AB83" s="11">
        <f t="shared" si="113"/>
        <v>100</v>
      </c>
      <c r="AC83" s="11">
        <f t="shared" si="113"/>
        <v>100</v>
      </c>
      <c r="AD83" s="11">
        <f t="shared" si="113"/>
        <v>100</v>
      </c>
      <c r="AE83" s="11">
        <f t="shared" si="113"/>
        <v>100.00000000000001</v>
      </c>
      <c r="AF83" s="11">
        <f t="shared" si="113"/>
        <v>100</v>
      </c>
      <c r="AG83" s="11">
        <f t="shared" si="113"/>
        <v>100</v>
      </c>
      <c r="AH83" s="11">
        <f t="shared" si="113"/>
        <v>100</v>
      </c>
      <c r="AI83" s="9"/>
      <c r="AJ83" s="10">
        <f t="shared" ref="AJ83" si="114">IF(Q83-B83=0,"-",Q83-B83)</f>
        <v>1247028</v>
      </c>
      <c r="AK83" s="70">
        <f t="shared" ref="AK83:AK92" si="115">IF(AJ83="-","-",(AJ83/B83*100))</f>
        <v>13.350502672074693</v>
      </c>
    </row>
    <row r="84" spans="1:37" ht="13.8" customHeight="1" x14ac:dyDescent="0.25">
      <c r="A84" s="1" t="s">
        <v>6</v>
      </c>
      <c r="B84" s="12">
        <v>1052156</v>
      </c>
      <c r="C84" s="12">
        <v>1077445</v>
      </c>
      <c r="D84" s="12">
        <v>1098306</v>
      </c>
      <c r="E84" s="12">
        <v>1117576</v>
      </c>
      <c r="F84" s="12">
        <v>1136969</v>
      </c>
      <c r="G84" s="12">
        <v>1155771</v>
      </c>
      <c r="H84" s="12">
        <v>1175336</v>
      </c>
      <c r="I84" s="12">
        <v>1197894</v>
      </c>
      <c r="J84" s="12">
        <v>1214224</v>
      </c>
      <c r="K84" s="12">
        <v>1223971</v>
      </c>
      <c r="L84" s="12">
        <v>1225802</v>
      </c>
      <c r="M84" s="12">
        <v>1215431</v>
      </c>
      <c r="N84" s="12">
        <v>1212036</v>
      </c>
      <c r="O84" s="12">
        <v>1197522</v>
      </c>
      <c r="P84" s="12">
        <v>1172935</v>
      </c>
      <c r="Q84" s="12">
        <v>1147328</v>
      </c>
      <c r="R84" s="1"/>
      <c r="S84" s="13">
        <f>B84/B$83*100</f>
        <v>11.264231027241909</v>
      </c>
      <c r="T84" s="13">
        <f t="shared" ref="T84:AH92" si="116">C84/C$83*100</f>
        <v>11.443226485491586</v>
      </c>
      <c r="U84" s="13">
        <f t="shared" si="116"/>
        <v>11.582018284577797</v>
      </c>
      <c r="V84" s="13">
        <f t="shared" si="116"/>
        <v>11.695149788721997</v>
      </c>
      <c r="W84" s="13">
        <f t="shared" si="116"/>
        <v>11.788336258551702</v>
      </c>
      <c r="X84" s="13">
        <f t="shared" si="116"/>
        <v>11.857278205215671</v>
      </c>
      <c r="Y84" s="13">
        <f t="shared" si="116"/>
        <v>11.931113305357204</v>
      </c>
      <c r="Z84" s="13">
        <f t="shared" si="116"/>
        <v>11.984749007844101</v>
      </c>
      <c r="AA84" s="13">
        <f t="shared" si="116"/>
        <v>11.997973961492225</v>
      </c>
      <c r="AB84" s="13">
        <f t="shared" si="116"/>
        <v>11.964309540834305</v>
      </c>
      <c r="AC84" s="13">
        <f t="shared" si="116"/>
        <v>11.869198125525715</v>
      </c>
      <c r="AD84" s="13">
        <f t="shared" si="116"/>
        <v>11.710149870487351</v>
      </c>
      <c r="AE84" s="13">
        <f t="shared" si="116"/>
        <v>11.595849574534894</v>
      </c>
      <c r="AF84" s="13">
        <f t="shared" si="116"/>
        <v>11.381605534390541</v>
      </c>
      <c r="AG84" s="13">
        <f t="shared" si="116"/>
        <v>11.116068708124667</v>
      </c>
      <c r="AH84" s="13">
        <f t="shared" si="116"/>
        <v>10.836413162052985</v>
      </c>
      <c r="AJ84" s="12">
        <f t="shared" si="27"/>
        <v>95172</v>
      </c>
      <c r="AK84" s="51">
        <f t="shared" si="115"/>
        <v>9.0454267237938097</v>
      </c>
    </row>
    <row r="85" spans="1:37" ht="13.8" customHeight="1" x14ac:dyDescent="0.25">
      <c r="A85" s="14" t="s">
        <v>7</v>
      </c>
      <c r="B85" s="12">
        <v>1135819</v>
      </c>
      <c r="C85" s="12">
        <v>1106119</v>
      </c>
      <c r="D85" s="12">
        <v>1078340</v>
      </c>
      <c r="E85" s="12">
        <v>1058910</v>
      </c>
      <c r="F85" s="12">
        <v>1052759</v>
      </c>
      <c r="G85" s="12">
        <v>1053498</v>
      </c>
      <c r="H85" s="12">
        <v>1064279</v>
      </c>
      <c r="I85" s="12">
        <v>1092712</v>
      </c>
      <c r="J85" s="12">
        <v>1125291</v>
      </c>
      <c r="K85" s="12">
        <v>1155271</v>
      </c>
      <c r="L85" s="12">
        <v>1177928</v>
      </c>
      <c r="M85" s="12">
        <v>1198943</v>
      </c>
      <c r="N85" s="12">
        <v>1218038</v>
      </c>
      <c r="O85" s="12">
        <v>1234418</v>
      </c>
      <c r="P85" s="12">
        <v>1243324</v>
      </c>
      <c r="Q85" s="12">
        <v>1254171</v>
      </c>
      <c r="R85" s="1"/>
      <c r="S85" s="13">
        <f t="shared" ref="S85:S92" si="117">B85/B$83*100</f>
        <v>12.159915089711864</v>
      </c>
      <c r="T85" s="13">
        <f t="shared" si="116"/>
        <v>11.747764606922363</v>
      </c>
      <c r="U85" s="13">
        <f t="shared" si="116"/>
        <v>11.371469879060683</v>
      </c>
      <c r="V85" s="13">
        <f t="shared" si="116"/>
        <v>11.081224957207034</v>
      </c>
      <c r="W85" s="13">
        <f t="shared" si="116"/>
        <v>10.915229079435438</v>
      </c>
      <c r="X85" s="13">
        <f t="shared" si="116"/>
        <v>10.808039719493134</v>
      </c>
      <c r="Y85" s="13">
        <f t="shared" si="116"/>
        <v>10.803747470946401</v>
      </c>
      <c r="Z85" s="13">
        <f t="shared" si="116"/>
        <v>10.932418943461895</v>
      </c>
      <c r="AA85" s="13">
        <f t="shared" si="116"/>
        <v>11.11921039042347</v>
      </c>
      <c r="AB85" s="13">
        <f t="shared" si="116"/>
        <v>11.292767432847011</v>
      </c>
      <c r="AC85" s="13">
        <f t="shared" si="116"/>
        <v>11.405643659909394</v>
      </c>
      <c r="AD85" s="13">
        <f t="shared" si="116"/>
        <v>11.551295150585855</v>
      </c>
      <c r="AE85" s="13">
        <f t="shared" si="116"/>
        <v>11.653272199891202</v>
      </c>
      <c r="AF85" s="13">
        <f t="shared" si="116"/>
        <v>11.732276100607173</v>
      </c>
      <c r="AG85" s="13">
        <f t="shared" si="116"/>
        <v>11.783155085712673</v>
      </c>
      <c r="AH85" s="13">
        <f t="shared" si="116"/>
        <v>11.845536003536175</v>
      </c>
      <c r="AJ85" s="12">
        <f t="shared" si="27"/>
        <v>118352</v>
      </c>
      <c r="AK85" s="51">
        <f t="shared" si="115"/>
        <v>10.419970083261505</v>
      </c>
    </row>
    <row r="86" spans="1:37" ht="13.8" customHeight="1" x14ac:dyDescent="0.25">
      <c r="A86" s="15" t="s">
        <v>8</v>
      </c>
      <c r="B86" s="12">
        <v>1177212</v>
      </c>
      <c r="C86" s="12">
        <v>1213939</v>
      </c>
      <c r="D86" s="12">
        <v>1245998</v>
      </c>
      <c r="E86" s="12">
        <v>1276213</v>
      </c>
      <c r="F86" s="12">
        <v>1303195</v>
      </c>
      <c r="G86" s="12">
        <v>1327284</v>
      </c>
      <c r="H86" s="12">
        <v>1338861</v>
      </c>
      <c r="I86" s="12">
        <v>1351866</v>
      </c>
      <c r="J86" s="12">
        <v>1350922</v>
      </c>
      <c r="K86" s="12">
        <v>1338915</v>
      </c>
      <c r="L86" s="12">
        <v>1327395</v>
      </c>
      <c r="M86" s="12">
        <v>1297223</v>
      </c>
      <c r="N86" s="12">
        <v>1270530</v>
      </c>
      <c r="O86" s="12">
        <v>1252142</v>
      </c>
      <c r="P86" s="12">
        <v>1234510</v>
      </c>
      <c r="Q86" s="12">
        <v>1224741</v>
      </c>
      <c r="R86" s="1"/>
      <c r="S86" s="13">
        <f t="shared" si="117"/>
        <v>12.603062602923426</v>
      </c>
      <c r="T86" s="13">
        <f t="shared" si="116"/>
        <v>12.892889118768169</v>
      </c>
      <c r="U86" s="13">
        <f t="shared" si="116"/>
        <v>13.139481727812985</v>
      </c>
      <c r="V86" s="13">
        <f t="shared" si="116"/>
        <v>13.355245815330916</v>
      </c>
      <c r="W86" s="13">
        <f t="shared" si="116"/>
        <v>13.511802758442212</v>
      </c>
      <c r="X86" s="13">
        <f t="shared" si="116"/>
        <v>13.616863241361374</v>
      </c>
      <c r="Y86" s="13">
        <f t="shared" si="116"/>
        <v>13.591094198700498</v>
      </c>
      <c r="Z86" s="13">
        <f t="shared" si="116"/>
        <v>13.525215672036236</v>
      </c>
      <c r="AA86" s="13">
        <f t="shared" si="116"/>
        <v>13.348712412213068</v>
      </c>
      <c r="AB86" s="13">
        <f t="shared" si="116"/>
        <v>13.087886484946265</v>
      </c>
      <c r="AC86" s="13">
        <f t="shared" si="116"/>
        <v>12.852903034774139</v>
      </c>
      <c r="AD86" s="13">
        <f t="shared" si="116"/>
        <v>12.498180271396082</v>
      </c>
      <c r="AE86" s="13">
        <f t="shared" si="116"/>
        <v>12.155476206922748</v>
      </c>
      <c r="AF86" s="13">
        <f t="shared" si="116"/>
        <v>11.90073027221449</v>
      </c>
      <c r="AG86" s="13">
        <f t="shared" si="116"/>
        <v>11.699623577493195</v>
      </c>
      <c r="AH86" s="13">
        <f t="shared" si="116"/>
        <v>11.5675722134437</v>
      </c>
      <c r="AJ86" s="12">
        <f t="shared" si="27"/>
        <v>47529</v>
      </c>
      <c r="AK86" s="51">
        <f t="shared" si="115"/>
        <v>4.0374206175268341</v>
      </c>
    </row>
    <row r="87" spans="1:37" ht="13.8" customHeight="1" x14ac:dyDescent="0.25">
      <c r="A87" s="1" t="s">
        <v>0</v>
      </c>
      <c r="B87" s="12">
        <v>2498773</v>
      </c>
      <c r="C87" s="12">
        <v>2510504</v>
      </c>
      <c r="D87" s="12">
        <v>2519183</v>
      </c>
      <c r="E87" s="12">
        <v>2526450</v>
      </c>
      <c r="F87" s="12">
        <v>2531229</v>
      </c>
      <c r="G87" s="12">
        <v>2534604</v>
      </c>
      <c r="H87" s="12">
        <v>2542008</v>
      </c>
      <c r="I87" s="12">
        <v>2565300</v>
      </c>
      <c r="J87" s="12">
        <v>2589038</v>
      </c>
      <c r="K87" s="12">
        <v>2624435</v>
      </c>
      <c r="L87" s="12">
        <v>2664844</v>
      </c>
      <c r="M87" s="12">
        <v>2700141</v>
      </c>
      <c r="N87" s="12">
        <v>2737013</v>
      </c>
      <c r="O87" s="12">
        <v>2776042</v>
      </c>
      <c r="P87" s="12">
        <v>2795883</v>
      </c>
      <c r="Q87" s="12">
        <v>2806040</v>
      </c>
      <c r="R87" s="1"/>
      <c r="S87" s="13">
        <f t="shared" si="117"/>
        <v>26.751504868702309</v>
      </c>
      <c r="T87" s="13">
        <f t="shared" si="116"/>
        <v>26.66332468453848</v>
      </c>
      <c r="U87" s="13">
        <f t="shared" si="116"/>
        <v>26.565659814475705</v>
      </c>
      <c r="V87" s="13">
        <f t="shared" si="116"/>
        <v>26.438659369668539</v>
      </c>
      <c r="W87" s="13">
        <f t="shared" si="116"/>
        <v>26.24432029316328</v>
      </c>
      <c r="X87" s="13">
        <f t="shared" si="116"/>
        <v>26.002992606712283</v>
      </c>
      <c r="Y87" s="13">
        <f t="shared" si="116"/>
        <v>25.804523532950963</v>
      </c>
      <c r="Z87" s="13">
        <f t="shared" si="116"/>
        <v>25.665440038786802</v>
      </c>
      <c r="AA87" s="13">
        <f t="shared" si="116"/>
        <v>25.582767684804374</v>
      </c>
      <c r="AB87" s="13">
        <f t="shared" si="116"/>
        <v>25.65383714957256</v>
      </c>
      <c r="AC87" s="13">
        <f t="shared" si="116"/>
        <v>25.803156961416647</v>
      </c>
      <c r="AD87" s="13">
        <f t="shared" si="116"/>
        <v>26.014685968555668</v>
      </c>
      <c r="AE87" s="13">
        <f t="shared" si="116"/>
        <v>26.185683454572693</v>
      </c>
      <c r="AF87" s="13">
        <f t="shared" si="116"/>
        <v>26.384329466097977</v>
      </c>
      <c r="AG87" s="13">
        <f t="shared" si="116"/>
        <v>26.496973428090833</v>
      </c>
      <c r="AH87" s="13">
        <f t="shared" si="116"/>
        <v>26.502803722429118</v>
      </c>
      <c r="AJ87" s="12">
        <f t="shared" si="27"/>
        <v>307267</v>
      </c>
      <c r="AK87" s="51">
        <f t="shared" si="115"/>
        <v>12.296715227833822</v>
      </c>
    </row>
    <row r="88" spans="1:37" ht="13.8" customHeight="1" x14ac:dyDescent="0.25">
      <c r="A88" s="1" t="s">
        <v>1</v>
      </c>
      <c r="B88" s="12">
        <v>1785945</v>
      </c>
      <c r="C88" s="12">
        <v>1770317</v>
      </c>
      <c r="D88" s="12">
        <v>1756360</v>
      </c>
      <c r="E88" s="12">
        <v>1748461</v>
      </c>
      <c r="F88" s="12">
        <v>1748505</v>
      </c>
      <c r="G88" s="12">
        <v>1763314</v>
      </c>
      <c r="H88" s="12">
        <v>1783306</v>
      </c>
      <c r="I88" s="12">
        <v>1810524</v>
      </c>
      <c r="J88" s="12">
        <v>1834621</v>
      </c>
      <c r="K88" s="12">
        <v>1851882</v>
      </c>
      <c r="L88" s="12">
        <v>1866253</v>
      </c>
      <c r="M88" s="12">
        <v>1879471</v>
      </c>
      <c r="N88" s="12">
        <v>1895943</v>
      </c>
      <c r="O88" s="12">
        <v>1914295</v>
      </c>
      <c r="P88" s="12">
        <v>1930303</v>
      </c>
      <c r="Q88" s="12">
        <v>1948942</v>
      </c>
      <c r="R88" s="1"/>
      <c r="S88" s="13">
        <f t="shared" si="117"/>
        <v>19.120070675781488</v>
      </c>
      <c r="T88" s="13">
        <f t="shared" si="116"/>
        <v>18.802016234811063</v>
      </c>
      <c r="U88" s="13">
        <f t="shared" si="116"/>
        <v>18.521426300412692</v>
      </c>
      <c r="V88" s="13">
        <f t="shared" si="116"/>
        <v>18.297201527894881</v>
      </c>
      <c r="W88" s="13">
        <f t="shared" si="116"/>
        <v>18.128871490567413</v>
      </c>
      <c r="X88" s="13">
        <f t="shared" si="116"/>
        <v>18.090179335830079</v>
      </c>
      <c r="Y88" s="13">
        <f t="shared" si="116"/>
        <v>18.102760354590799</v>
      </c>
      <c r="Z88" s="13">
        <f t="shared" si="116"/>
        <v>18.114019865428773</v>
      </c>
      <c r="AA88" s="13">
        <f t="shared" si="116"/>
        <v>18.128232506693021</v>
      </c>
      <c r="AB88" s="13">
        <f t="shared" si="116"/>
        <v>18.102135982878121</v>
      </c>
      <c r="AC88" s="13">
        <f t="shared" si="116"/>
        <v>18.070558384924109</v>
      </c>
      <c r="AD88" s="13">
        <f t="shared" si="116"/>
        <v>18.107886903686619</v>
      </c>
      <c r="AE88" s="13">
        <f t="shared" si="116"/>
        <v>18.13895777839306</v>
      </c>
      <c r="AF88" s="13">
        <f t="shared" si="116"/>
        <v>18.19402947624857</v>
      </c>
      <c r="AG88" s="13">
        <f t="shared" si="116"/>
        <v>18.293750954229491</v>
      </c>
      <c r="AH88" s="13">
        <f t="shared" si="116"/>
        <v>18.407587665321394</v>
      </c>
      <c r="AJ88" s="12">
        <f t="shared" si="27"/>
        <v>162997</v>
      </c>
      <c r="AK88" s="51">
        <f t="shared" si="115"/>
        <v>9.1266528364535304</v>
      </c>
    </row>
    <row r="89" spans="1:37" ht="13.8" customHeight="1" x14ac:dyDescent="0.25">
      <c r="A89" s="1" t="s">
        <v>2</v>
      </c>
      <c r="B89" s="12">
        <v>1690777</v>
      </c>
      <c r="C89" s="12">
        <v>1737246</v>
      </c>
      <c r="D89" s="12">
        <v>1784668</v>
      </c>
      <c r="E89" s="12">
        <v>1828283</v>
      </c>
      <c r="F89" s="12">
        <v>1872207</v>
      </c>
      <c r="G89" s="12">
        <v>1912884</v>
      </c>
      <c r="H89" s="12">
        <v>1947227</v>
      </c>
      <c r="I89" s="12">
        <v>1976857</v>
      </c>
      <c r="J89" s="12">
        <v>2006146</v>
      </c>
      <c r="K89" s="12">
        <v>2035711</v>
      </c>
      <c r="L89" s="12">
        <v>2065367</v>
      </c>
      <c r="M89" s="12">
        <v>2088086</v>
      </c>
      <c r="N89" s="12">
        <v>2118766</v>
      </c>
      <c r="O89" s="12">
        <v>2147137</v>
      </c>
      <c r="P89" s="12">
        <v>2174752</v>
      </c>
      <c r="Q89" s="12">
        <v>2206488</v>
      </c>
      <c r="R89" s="1"/>
      <c r="S89" s="13">
        <f t="shared" si="117"/>
        <v>18.101215735639002</v>
      </c>
      <c r="T89" s="13">
        <f t="shared" si="116"/>
        <v>18.450778869468337</v>
      </c>
      <c r="U89" s="13">
        <f t="shared" si="116"/>
        <v>18.819943993660139</v>
      </c>
      <c r="V89" s="13">
        <f t="shared" si="116"/>
        <v>19.132518541176633</v>
      </c>
      <c r="W89" s="13">
        <f t="shared" si="116"/>
        <v>19.411440119839948</v>
      </c>
      <c r="X89" s="13">
        <f t="shared" si="116"/>
        <v>19.62464689138746</v>
      </c>
      <c r="Y89" s="13">
        <f t="shared" si="116"/>
        <v>19.766761137454132</v>
      </c>
      <c r="Z89" s="13">
        <f t="shared" si="116"/>
        <v>19.778156472442195</v>
      </c>
      <c r="AA89" s="13">
        <f t="shared" si="116"/>
        <v>19.823103044373841</v>
      </c>
      <c r="AB89" s="13">
        <f t="shared" si="116"/>
        <v>19.899063408921734</v>
      </c>
      <c r="AC89" s="13">
        <f t="shared" si="116"/>
        <v>19.998539833449993</v>
      </c>
      <c r="AD89" s="13">
        <f t="shared" si="116"/>
        <v>20.117801835288425</v>
      </c>
      <c r="AE89" s="13">
        <f t="shared" si="116"/>
        <v>20.270760785685408</v>
      </c>
      <c r="AF89" s="13">
        <f t="shared" si="116"/>
        <v>20.407029150441247</v>
      </c>
      <c r="AG89" s="13">
        <f t="shared" si="116"/>
        <v>20.610428246349144</v>
      </c>
      <c r="AH89" s="13">
        <f t="shared" si="116"/>
        <v>20.840087233216625</v>
      </c>
      <c r="AJ89" s="12">
        <f t="shared" si="27"/>
        <v>515711</v>
      </c>
      <c r="AK89" s="51">
        <f t="shared" si="115"/>
        <v>30.501420352891007</v>
      </c>
    </row>
    <row r="90" spans="1:37" ht="17.399999999999999" customHeight="1" x14ac:dyDescent="0.25">
      <c r="A90" s="1" t="s">
        <v>9</v>
      </c>
      <c r="B90" s="12">
        <f t="shared" ref="B90:J90" si="118">SUM(B84:B85)</f>
        <v>2187975</v>
      </c>
      <c r="C90" s="12">
        <f t="shared" si="118"/>
        <v>2183564</v>
      </c>
      <c r="D90" s="12">
        <f t="shared" si="118"/>
        <v>2176646</v>
      </c>
      <c r="E90" s="12">
        <f t="shared" si="118"/>
        <v>2176486</v>
      </c>
      <c r="F90" s="12">
        <f t="shared" si="118"/>
        <v>2189728</v>
      </c>
      <c r="G90" s="12">
        <f t="shared" si="118"/>
        <v>2209269</v>
      </c>
      <c r="H90" s="12">
        <f t="shared" si="118"/>
        <v>2239615</v>
      </c>
      <c r="I90" s="12">
        <f t="shared" si="118"/>
        <v>2290606</v>
      </c>
      <c r="J90" s="12">
        <f t="shared" si="118"/>
        <v>2339515</v>
      </c>
      <c r="K90" s="12">
        <f t="shared" ref="K90:O90" si="119">SUM(K84:K85)</f>
        <v>2379242</v>
      </c>
      <c r="L90" s="12">
        <f t="shared" si="119"/>
        <v>2403730</v>
      </c>
      <c r="M90" s="12">
        <f t="shared" si="119"/>
        <v>2414374</v>
      </c>
      <c r="N90" s="12">
        <f t="shared" si="119"/>
        <v>2430074</v>
      </c>
      <c r="O90" s="12">
        <f t="shared" si="119"/>
        <v>2431940</v>
      </c>
      <c r="P90" s="12">
        <f t="shared" si="108"/>
        <v>2416259</v>
      </c>
      <c r="Q90" s="12">
        <f t="shared" si="108"/>
        <v>2401499</v>
      </c>
      <c r="R90" s="1"/>
      <c r="S90" s="13">
        <f t="shared" si="117"/>
        <v>23.424146116953771</v>
      </c>
      <c r="T90" s="13">
        <f t="shared" si="116"/>
        <v>23.190991092413949</v>
      </c>
      <c r="U90" s="13">
        <f t="shared" si="116"/>
        <v>22.953488163638482</v>
      </c>
      <c r="V90" s="13">
        <f t="shared" si="116"/>
        <v>22.776374745929033</v>
      </c>
      <c r="W90" s="13">
        <f t="shared" si="116"/>
        <v>22.70356533798714</v>
      </c>
      <c r="X90" s="13">
        <f t="shared" si="116"/>
        <v>22.665317924708805</v>
      </c>
      <c r="Y90" s="13">
        <f t="shared" si="116"/>
        <v>22.734860776303602</v>
      </c>
      <c r="Z90" s="13">
        <f t="shared" si="116"/>
        <v>22.917167951305998</v>
      </c>
      <c r="AA90" s="13">
        <f t="shared" si="116"/>
        <v>23.117184351915697</v>
      </c>
      <c r="AB90" s="13">
        <f t="shared" si="116"/>
        <v>23.257076973681318</v>
      </c>
      <c r="AC90" s="13">
        <f t="shared" si="116"/>
        <v>23.274841785435111</v>
      </c>
      <c r="AD90" s="13">
        <f t="shared" si="116"/>
        <v>23.261445021073204</v>
      </c>
      <c r="AE90" s="13">
        <f t="shared" si="116"/>
        <v>23.249121774426094</v>
      </c>
      <c r="AF90" s="13">
        <f t="shared" si="116"/>
        <v>23.113881634997714</v>
      </c>
      <c r="AG90" s="13">
        <f t="shared" si="116"/>
        <v>22.89922379383734</v>
      </c>
      <c r="AH90" s="13">
        <f t="shared" si="116"/>
        <v>22.68194916558916</v>
      </c>
      <c r="AJ90" s="12">
        <f t="shared" si="27"/>
        <v>213524</v>
      </c>
      <c r="AK90" s="51">
        <f t="shared" si="115"/>
        <v>9.7589780504804668</v>
      </c>
    </row>
    <row r="91" spans="1:37" ht="13.8" customHeight="1" x14ac:dyDescent="0.25">
      <c r="A91" s="1" t="s">
        <v>10</v>
      </c>
      <c r="B91" s="12">
        <f t="shared" ref="B91:O91" si="120">SUM(B86:B88)</f>
        <v>5461930</v>
      </c>
      <c r="C91" s="12">
        <f t="shared" si="120"/>
        <v>5494760</v>
      </c>
      <c r="D91" s="12">
        <f t="shared" si="120"/>
        <v>5521541</v>
      </c>
      <c r="E91" s="12">
        <f t="shared" si="120"/>
        <v>5551124</v>
      </c>
      <c r="F91" s="12">
        <f t="shared" si="120"/>
        <v>5582929</v>
      </c>
      <c r="G91" s="12">
        <f t="shared" si="120"/>
        <v>5625202</v>
      </c>
      <c r="H91" s="12">
        <f t="shared" si="120"/>
        <v>5664175</v>
      </c>
      <c r="I91" s="12">
        <f t="shared" si="120"/>
        <v>5727690</v>
      </c>
      <c r="J91" s="12">
        <f t="shared" si="120"/>
        <v>5774581</v>
      </c>
      <c r="K91" s="12">
        <f t="shared" si="120"/>
        <v>5815232</v>
      </c>
      <c r="L91" s="12">
        <f t="shared" si="120"/>
        <v>5858492</v>
      </c>
      <c r="M91" s="12">
        <f t="shared" si="120"/>
        <v>5876835</v>
      </c>
      <c r="N91" s="12">
        <f t="shared" si="120"/>
        <v>5903486</v>
      </c>
      <c r="O91" s="12">
        <f t="shared" si="120"/>
        <v>5942479</v>
      </c>
      <c r="P91" s="12">
        <f t="shared" si="109"/>
        <v>5960696</v>
      </c>
      <c r="Q91" s="12">
        <f t="shared" si="109"/>
        <v>5979723</v>
      </c>
      <c r="R91" s="1"/>
      <c r="S91" s="13">
        <f t="shared" si="117"/>
        <v>58.474638147407219</v>
      </c>
      <c r="T91" s="13">
        <f t="shared" si="116"/>
        <v>58.358230038117711</v>
      </c>
      <c r="U91" s="13">
        <f t="shared" si="116"/>
        <v>58.226567842701385</v>
      </c>
      <c r="V91" s="13">
        <f t="shared" si="116"/>
        <v>58.091106712894337</v>
      </c>
      <c r="W91" s="13">
        <f t="shared" si="116"/>
        <v>57.884994542172905</v>
      </c>
      <c r="X91" s="13">
        <f t="shared" si="116"/>
        <v>57.710035183903742</v>
      </c>
      <c r="Y91" s="13">
        <f t="shared" si="116"/>
        <v>57.498378086242262</v>
      </c>
      <c r="Z91" s="13">
        <f t="shared" si="116"/>
        <v>57.30467557625181</v>
      </c>
      <c r="AA91" s="13">
        <f t="shared" si="116"/>
        <v>57.059712603710466</v>
      </c>
      <c r="AB91" s="13">
        <f t="shared" si="116"/>
        <v>56.843859617396951</v>
      </c>
      <c r="AC91" s="13">
        <f t="shared" si="116"/>
        <v>56.726618381114889</v>
      </c>
      <c r="AD91" s="13">
        <f t="shared" si="116"/>
        <v>56.620753143638368</v>
      </c>
      <c r="AE91" s="13">
        <f t="shared" si="116"/>
        <v>56.480117439888502</v>
      </c>
      <c r="AF91" s="13">
        <f t="shared" si="116"/>
        <v>56.479089214561043</v>
      </c>
      <c r="AG91" s="13">
        <f t="shared" si="116"/>
        <v>56.490347959813512</v>
      </c>
      <c r="AH91" s="13">
        <f t="shared" si="116"/>
        <v>56.477963601194212</v>
      </c>
      <c r="AJ91" s="12">
        <f t="shared" si="27"/>
        <v>517793</v>
      </c>
      <c r="AK91" s="51">
        <f t="shared" si="115"/>
        <v>9.4800372762009033</v>
      </c>
    </row>
    <row r="92" spans="1:37" ht="13.8" customHeight="1" thickBot="1" x14ac:dyDescent="0.3">
      <c r="A92" s="16" t="s">
        <v>2</v>
      </c>
      <c r="B92" s="17">
        <f t="shared" ref="B92:L92" si="121">SUM(B89:B89)</f>
        <v>1690777</v>
      </c>
      <c r="C92" s="17">
        <f t="shared" si="121"/>
        <v>1737246</v>
      </c>
      <c r="D92" s="17">
        <f t="shared" si="121"/>
        <v>1784668</v>
      </c>
      <c r="E92" s="17">
        <f t="shared" si="121"/>
        <v>1828283</v>
      </c>
      <c r="F92" s="17">
        <f t="shared" si="121"/>
        <v>1872207</v>
      </c>
      <c r="G92" s="17">
        <f t="shared" si="121"/>
        <v>1912884</v>
      </c>
      <c r="H92" s="17">
        <f t="shared" si="121"/>
        <v>1947227</v>
      </c>
      <c r="I92" s="17">
        <f t="shared" si="121"/>
        <v>1976857</v>
      </c>
      <c r="J92" s="17">
        <f t="shared" si="121"/>
        <v>2006146</v>
      </c>
      <c r="K92" s="17">
        <f t="shared" si="121"/>
        <v>2035711</v>
      </c>
      <c r="L92" s="17">
        <f t="shared" si="121"/>
        <v>2065367</v>
      </c>
      <c r="M92" s="17">
        <f t="shared" ref="M92:O92" si="122">M89</f>
        <v>2088086</v>
      </c>
      <c r="N92" s="17">
        <f t="shared" si="122"/>
        <v>2118766</v>
      </c>
      <c r="O92" s="17">
        <f t="shared" si="122"/>
        <v>2147137</v>
      </c>
      <c r="P92" s="17">
        <f t="shared" si="111"/>
        <v>2174752</v>
      </c>
      <c r="Q92" s="17">
        <f t="shared" si="111"/>
        <v>2206488</v>
      </c>
      <c r="R92" s="16"/>
      <c r="S92" s="18">
        <f t="shared" si="117"/>
        <v>18.101215735639002</v>
      </c>
      <c r="T92" s="18">
        <f t="shared" si="116"/>
        <v>18.450778869468337</v>
      </c>
      <c r="U92" s="18">
        <f t="shared" si="116"/>
        <v>18.819943993660139</v>
      </c>
      <c r="V92" s="18">
        <f t="shared" si="116"/>
        <v>19.132518541176633</v>
      </c>
      <c r="W92" s="18">
        <f t="shared" si="116"/>
        <v>19.411440119839948</v>
      </c>
      <c r="X92" s="18">
        <f t="shared" si="116"/>
        <v>19.62464689138746</v>
      </c>
      <c r="Y92" s="18">
        <f t="shared" si="116"/>
        <v>19.766761137454132</v>
      </c>
      <c r="Z92" s="18">
        <f t="shared" si="116"/>
        <v>19.778156472442195</v>
      </c>
      <c r="AA92" s="18">
        <f t="shared" si="116"/>
        <v>19.823103044373841</v>
      </c>
      <c r="AB92" s="18">
        <f t="shared" si="116"/>
        <v>19.899063408921734</v>
      </c>
      <c r="AC92" s="18">
        <f t="shared" si="116"/>
        <v>19.998539833449993</v>
      </c>
      <c r="AD92" s="18">
        <f t="shared" si="116"/>
        <v>20.117801835288425</v>
      </c>
      <c r="AE92" s="18">
        <f t="shared" si="116"/>
        <v>20.270760785685408</v>
      </c>
      <c r="AF92" s="18">
        <f t="shared" si="116"/>
        <v>20.407029150441247</v>
      </c>
      <c r="AG92" s="18">
        <f t="shared" si="116"/>
        <v>20.610428246349144</v>
      </c>
      <c r="AH92" s="18">
        <f t="shared" si="116"/>
        <v>20.840087233216625</v>
      </c>
      <c r="AI92" s="16"/>
      <c r="AJ92" s="17">
        <f t="shared" ref="AJ92" si="123">IF(Q92-B92=0,"-",Q92-B92)</f>
        <v>515711</v>
      </c>
      <c r="AK92" s="53">
        <f t="shared" si="115"/>
        <v>30.501420352891007</v>
      </c>
    </row>
    <row r="93" spans="1:37" ht="13.8" customHeight="1" x14ac:dyDescent="0.25">
      <c r="A93" s="69" t="s">
        <v>76</v>
      </c>
      <c r="R93" s="1"/>
    </row>
    <row r="94" spans="1:37" ht="13.8" customHeight="1" x14ac:dyDescent="0.3">
      <c r="A94" s="55" t="s">
        <v>56</v>
      </c>
      <c r="C94" s="8"/>
      <c r="D94" s="8"/>
      <c r="E94" s="13"/>
      <c r="T94" s="8"/>
      <c r="U94" s="8"/>
      <c r="AK94" s="11"/>
    </row>
    <row r="95" spans="1:37" ht="13.8" customHeight="1" x14ac:dyDescent="0.3">
      <c r="A95" s="55" t="s">
        <v>72</v>
      </c>
    </row>
  </sheetData>
  <mergeCells count="3">
    <mergeCell ref="AJ3:AK3"/>
    <mergeCell ref="B3:Q3"/>
    <mergeCell ref="S3:AH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A12:A15 B25:Q26 B13:J24 L13:Q24 B36:Q80 B35:J35 L35:Q35 B90:Q91" formulaRange="1"/>
    <ignoredError sqref="A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7B7B-36A4-4EDC-AC73-7DEC8E63D722}">
  <dimension ref="A1:Z14"/>
  <sheetViews>
    <sheetView showGridLines="0" workbookViewId="0">
      <selection activeCell="A2" sqref="A2"/>
    </sheetView>
  </sheetViews>
  <sheetFormatPr defaultRowHeight="14.4" x14ac:dyDescent="0.3"/>
  <cols>
    <col min="1" max="1" width="11.77734375" customWidth="1"/>
    <col min="2" max="26" width="7" customWidth="1"/>
  </cols>
  <sheetData>
    <row r="1" spans="1:26" ht="13.8" customHeight="1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7" customHeight="1" thickBot="1" x14ac:dyDescent="0.35">
      <c r="A2" s="27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8" customHeight="1" x14ac:dyDescent="0.3">
      <c r="A3" s="28"/>
      <c r="B3" s="29" t="s">
        <v>11</v>
      </c>
      <c r="C3" s="29" t="s">
        <v>12</v>
      </c>
      <c r="D3" s="29" t="s">
        <v>13</v>
      </c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9" t="s">
        <v>20</v>
      </c>
      <c r="L3" s="29" t="s">
        <v>21</v>
      </c>
      <c r="M3" s="29" t="s">
        <v>22</v>
      </c>
      <c r="N3" s="29" t="s">
        <v>23</v>
      </c>
      <c r="O3" s="29" t="s">
        <v>24</v>
      </c>
      <c r="P3" s="29" t="s">
        <v>25</v>
      </c>
      <c r="Q3" s="29" t="s">
        <v>26</v>
      </c>
      <c r="R3" s="29" t="s">
        <v>29</v>
      </c>
      <c r="S3" s="29" t="s">
        <v>30</v>
      </c>
      <c r="T3" s="29">
        <v>2018</v>
      </c>
      <c r="U3" s="29">
        <v>2019</v>
      </c>
      <c r="V3" s="29">
        <v>2020</v>
      </c>
      <c r="W3" s="29">
        <v>2021</v>
      </c>
      <c r="X3" s="29">
        <v>2022</v>
      </c>
      <c r="Y3" s="29">
        <v>2023</v>
      </c>
      <c r="Z3" s="29">
        <v>2024</v>
      </c>
    </row>
    <row r="4" spans="1:26" ht="17.399999999999999" customHeight="1" x14ac:dyDescent="0.3">
      <c r="A4" s="19" t="s">
        <v>3</v>
      </c>
      <c r="B4" s="33">
        <v>68.599999999999994</v>
      </c>
      <c r="C4" s="33">
        <v>68.48</v>
      </c>
      <c r="D4" s="33">
        <v>68.28</v>
      </c>
      <c r="E4" s="33">
        <v>67.89</v>
      </c>
      <c r="F4" s="33">
        <v>67.540000000000006</v>
      </c>
      <c r="G4" s="33">
        <v>67.91</v>
      </c>
      <c r="H4" s="33">
        <v>67.739999999999995</v>
      </c>
      <c r="I4" s="33">
        <v>68.09</v>
      </c>
      <c r="J4" s="33">
        <v>68.400000000000006</v>
      </c>
      <c r="K4" s="33">
        <v>68.459999999999994</v>
      </c>
      <c r="L4" s="33">
        <v>68.7</v>
      </c>
      <c r="M4" s="33">
        <v>69.25</v>
      </c>
      <c r="N4" s="33">
        <v>70.41</v>
      </c>
      <c r="O4" s="33">
        <v>71.349999999999994</v>
      </c>
      <c r="P4" s="33">
        <v>72.52</v>
      </c>
      <c r="Q4" s="33">
        <v>73.86</v>
      </c>
      <c r="R4" s="33">
        <v>73.849999999999994</v>
      </c>
      <c r="S4" s="33">
        <v>75.099999999999994</v>
      </c>
      <c r="T4" s="33">
        <v>76.819999999999993</v>
      </c>
      <c r="U4" s="33">
        <v>78.77</v>
      </c>
      <c r="V4" s="33">
        <v>80.08</v>
      </c>
      <c r="W4" s="33">
        <v>80.62</v>
      </c>
      <c r="X4" s="33">
        <v>82.16</v>
      </c>
      <c r="Y4" s="33">
        <v>83.46</v>
      </c>
      <c r="Z4" s="44">
        <v>84.04</v>
      </c>
    </row>
    <row r="5" spans="1:26" ht="17.399999999999999" customHeight="1" x14ac:dyDescent="0.3">
      <c r="A5" s="19" t="s">
        <v>67</v>
      </c>
      <c r="B5" s="33">
        <v>65.27</v>
      </c>
      <c r="C5" s="33">
        <v>65.22</v>
      </c>
      <c r="D5" s="33">
        <v>65.09</v>
      </c>
      <c r="E5" s="33">
        <v>64.88</v>
      </c>
      <c r="F5" s="33">
        <v>64.83</v>
      </c>
      <c r="G5" s="33">
        <v>65.040000000000006</v>
      </c>
      <c r="H5" s="33">
        <v>64.930000000000007</v>
      </c>
      <c r="I5" s="33">
        <v>65.849999999999994</v>
      </c>
      <c r="J5" s="33">
        <v>65.709999999999994</v>
      </c>
      <c r="K5" s="33">
        <v>65.930000000000007</v>
      </c>
      <c r="L5" s="33">
        <v>66.3</v>
      </c>
      <c r="M5" s="33">
        <v>67.22</v>
      </c>
      <c r="N5" s="33">
        <v>68.53</v>
      </c>
      <c r="O5" s="33">
        <v>69.78</v>
      </c>
      <c r="P5" s="33">
        <v>71.09</v>
      </c>
      <c r="Q5" s="33">
        <v>72.22</v>
      </c>
      <c r="R5" s="33">
        <v>73.260000000000005</v>
      </c>
      <c r="S5" s="33">
        <v>74.13</v>
      </c>
      <c r="T5" s="33">
        <v>75.17</v>
      </c>
      <c r="U5" s="33">
        <v>76.03</v>
      </c>
      <c r="V5" s="33">
        <v>76.739999999999995</v>
      </c>
      <c r="W5" s="33">
        <v>77.44</v>
      </c>
      <c r="X5" s="33">
        <v>78.13</v>
      </c>
      <c r="Y5" s="33">
        <v>78.27</v>
      </c>
      <c r="Z5" s="44">
        <v>78.040000000000006</v>
      </c>
    </row>
    <row r="6" spans="1:26" ht="17.399999999999999" customHeight="1" x14ac:dyDescent="0.3">
      <c r="A6" s="19" t="s">
        <v>54</v>
      </c>
      <c r="B6" s="33">
        <v>80.180000000000007</v>
      </c>
      <c r="C6" s="33">
        <v>79.88</v>
      </c>
      <c r="D6" s="33">
        <v>78.95</v>
      </c>
      <c r="E6" s="33">
        <v>78.569999999999993</v>
      </c>
      <c r="F6" s="33">
        <v>78.45</v>
      </c>
      <c r="G6" s="33">
        <v>78.8</v>
      </c>
      <c r="H6" s="33">
        <v>79.319999999999993</v>
      </c>
      <c r="I6" s="33">
        <v>79.5</v>
      </c>
      <c r="J6" s="33">
        <v>79.56</v>
      </c>
      <c r="K6" s="33">
        <v>79.41</v>
      </c>
      <c r="L6" s="33">
        <v>79.290000000000006</v>
      </c>
      <c r="M6" s="33">
        <v>79.34</v>
      </c>
      <c r="N6" s="33">
        <v>79.62</v>
      </c>
      <c r="O6" s="33">
        <v>80.349999999999994</v>
      </c>
      <c r="P6" s="33">
        <v>81.489999999999995</v>
      </c>
      <c r="Q6" s="33">
        <v>82.42</v>
      </c>
      <c r="R6" s="33">
        <v>82.8</v>
      </c>
      <c r="S6" s="33">
        <v>83.45</v>
      </c>
      <c r="T6" s="33">
        <v>83.43</v>
      </c>
      <c r="U6" s="33">
        <v>83.28</v>
      </c>
      <c r="V6" s="33">
        <v>83.22</v>
      </c>
      <c r="W6" s="33">
        <v>83.33</v>
      </c>
      <c r="X6" s="33">
        <v>83.85</v>
      </c>
      <c r="Y6" s="33">
        <v>83.16</v>
      </c>
      <c r="Z6" s="44">
        <v>83.62</v>
      </c>
    </row>
    <row r="7" spans="1:26" ht="17.399999999999999" customHeight="1" x14ac:dyDescent="0.3">
      <c r="A7" s="19" t="s">
        <v>55</v>
      </c>
      <c r="B7" s="33">
        <v>64.02</v>
      </c>
      <c r="C7" s="33">
        <v>64.37</v>
      </c>
      <c r="D7" s="33">
        <v>63.6</v>
      </c>
      <c r="E7" s="33">
        <v>63.37</v>
      </c>
      <c r="F7" s="33">
        <v>62.77</v>
      </c>
      <c r="G7" s="33">
        <v>62.66</v>
      </c>
      <c r="H7" s="33">
        <v>62.71</v>
      </c>
      <c r="I7" s="33">
        <v>62.68</v>
      </c>
      <c r="J7" s="33">
        <v>62.54</v>
      </c>
      <c r="K7" s="33">
        <v>60.77</v>
      </c>
      <c r="L7" s="33">
        <v>60.55</v>
      </c>
      <c r="M7" s="33">
        <v>59.61</v>
      </c>
      <c r="N7" s="33">
        <v>58.69</v>
      </c>
      <c r="O7" s="33">
        <v>57.5</v>
      </c>
      <c r="P7" s="33">
        <v>56.8</v>
      </c>
      <c r="Q7" s="33">
        <v>56.09</v>
      </c>
      <c r="R7" s="33">
        <v>56.05</v>
      </c>
      <c r="S7" s="33">
        <v>56.19</v>
      </c>
      <c r="T7" s="33">
        <v>55.8</v>
      </c>
      <c r="U7" s="33">
        <v>55.87</v>
      </c>
      <c r="V7" s="33">
        <v>56.03</v>
      </c>
      <c r="W7" s="33">
        <v>56.68</v>
      </c>
      <c r="X7" s="33">
        <v>57.02</v>
      </c>
      <c r="Y7" s="33">
        <v>57.13</v>
      </c>
      <c r="Z7" s="44">
        <v>57.56</v>
      </c>
    </row>
    <row r="8" spans="1:26" ht="17.399999999999999" customHeight="1" x14ac:dyDescent="0.3">
      <c r="A8" s="19" t="s">
        <v>68</v>
      </c>
      <c r="B8" s="33" t="s">
        <v>28</v>
      </c>
      <c r="C8" s="33" t="s">
        <v>28</v>
      </c>
      <c r="D8" s="33" t="s">
        <v>28</v>
      </c>
      <c r="E8" s="33" t="s">
        <v>28</v>
      </c>
      <c r="F8" s="33" t="s">
        <v>28</v>
      </c>
      <c r="G8" s="33" t="s">
        <v>28</v>
      </c>
      <c r="H8" s="33" t="s">
        <v>28</v>
      </c>
      <c r="I8" s="33" t="s">
        <v>28</v>
      </c>
      <c r="J8" s="33">
        <v>67.02</v>
      </c>
      <c r="K8" s="33">
        <v>67.78</v>
      </c>
      <c r="L8" s="33">
        <v>68.760000000000005</v>
      </c>
      <c r="M8" s="33">
        <v>69.77</v>
      </c>
      <c r="N8" s="33">
        <v>70.819999999999993</v>
      </c>
      <c r="O8" s="33">
        <v>71.489999999999995</v>
      </c>
      <c r="P8" s="33">
        <v>71.819999999999993</v>
      </c>
      <c r="Q8" s="33">
        <v>71.87</v>
      </c>
      <c r="R8" s="33">
        <v>71.819999999999993</v>
      </c>
      <c r="S8" s="33">
        <v>71.98</v>
      </c>
      <c r="T8" s="33">
        <v>72.13</v>
      </c>
      <c r="U8" s="33">
        <v>72.38</v>
      </c>
      <c r="V8" s="33">
        <v>72.760000000000005</v>
      </c>
      <c r="W8" s="33">
        <v>73.11</v>
      </c>
      <c r="X8" s="33">
        <v>73.33</v>
      </c>
      <c r="Y8" s="33">
        <v>73.27</v>
      </c>
      <c r="Z8" s="44">
        <v>73.260000000000005</v>
      </c>
    </row>
    <row r="9" spans="1:26" ht="17.399999999999999" customHeight="1" x14ac:dyDescent="0.3">
      <c r="A9" s="19" t="s">
        <v>69</v>
      </c>
      <c r="B9" s="33">
        <v>74.489999999999995</v>
      </c>
      <c r="C9" s="33">
        <v>73.28</v>
      </c>
      <c r="D9" s="33">
        <v>72.319999999999993</v>
      </c>
      <c r="E9" s="33">
        <v>71.66</v>
      </c>
      <c r="F9" s="33">
        <v>71.19</v>
      </c>
      <c r="G9" s="33">
        <v>70.56</v>
      </c>
      <c r="H9" s="33">
        <v>69.28</v>
      </c>
      <c r="I9" s="33">
        <v>67.62</v>
      </c>
      <c r="J9" s="33">
        <v>66.569999999999993</v>
      </c>
      <c r="K9" s="33">
        <v>66.569999999999993</v>
      </c>
      <c r="L9" s="33">
        <v>67.819999999999993</v>
      </c>
      <c r="M9" s="33">
        <v>69.790000000000006</v>
      </c>
      <c r="N9" s="33">
        <v>70</v>
      </c>
      <c r="O9" s="33">
        <v>70.12</v>
      </c>
      <c r="P9" s="33">
        <v>69.88</v>
      </c>
      <c r="Q9" s="33">
        <v>69.89</v>
      </c>
      <c r="R9" s="33">
        <v>69.739999999999995</v>
      </c>
      <c r="S9" s="33">
        <v>68.72</v>
      </c>
      <c r="T9" s="33">
        <v>67.23</v>
      </c>
      <c r="U9" s="33">
        <v>66.599999999999994</v>
      </c>
      <c r="V9" s="33">
        <v>66.930000000000007</v>
      </c>
      <c r="W9" s="33">
        <v>67.73</v>
      </c>
      <c r="X9" s="33">
        <v>68.209999999999994</v>
      </c>
      <c r="Y9" s="33">
        <v>67.67</v>
      </c>
      <c r="Z9" s="44">
        <v>67.209999999999994</v>
      </c>
    </row>
    <row r="10" spans="1:26" ht="17.399999999999999" customHeight="1" x14ac:dyDescent="0.3">
      <c r="A10" s="19" t="s">
        <v>70</v>
      </c>
      <c r="B10" s="33">
        <v>69.94</v>
      </c>
      <c r="C10" s="33">
        <v>69.540000000000006</v>
      </c>
      <c r="D10" s="33">
        <v>69.2</v>
      </c>
      <c r="E10" s="33">
        <v>68.84</v>
      </c>
      <c r="F10" s="33">
        <v>68.739999999999995</v>
      </c>
      <c r="G10" s="33">
        <v>68.709999999999994</v>
      </c>
      <c r="H10" s="33">
        <v>68.63</v>
      </c>
      <c r="I10" s="33">
        <v>68.31</v>
      </c>
      <c r="J10" s="33">
        <v>67.930000000000007</v>
      </c>
      <c r="K10" s="33">
        <v>67.63</v>
      </c>
      <c r="L10" s="33">
        <v>67.77</v>
      </c>
      <c r="M10" s="33">
        <v>67.77</v>
      </c>
      <c r="N10" s="33">
        <v>67.91</v>
      </c>
      <c r="O10" s="33">
        <v>67.97</v>
      </c>
      <c r="P10" s="33">
        <v>68.069999999999993</v>
      </c>
      <c r="Q10" s="33">
        <v>68.12</v>
      </c>
      <c r="R10" s="33">
        <v>68.3</v>
      </c>
      <c r="S10" s="33">
        <v>68.489999999999995</v>
      </c>
      <c r="T10" s="33">
        <v>68.739999999999995</v>
      </c>
      <c r="U10" s="33">
        <v>68.94</v>
      </c>
      <c r="V10" s="33">
        <v>68.95</v>
      </c>
      <c r="W10" s="33">
        <v>69.12</v>
      </c>
      <c r="X10" s="33">
        <v>69.48</v>
      </c>
      <c r="Y10" s="33">
        <v>69.62</v>
      </c>
      <c r="Z10" s="44">
        <v>69.739999999999995</v>
      </c>
    </row>
    <row r="11" spans="1:26" ht="17.399999999999999" customHeight="1" thickBot="1" x14ac:dyDescent="0.35">
      <c r="A11" s="22" t="s">
        <v>71</v>
      </c>
      <c r="B11" s="34">
        <v>70.92</v>
      </c>
      <c r="C11" s="34">
        <v>70.41</v>
      </c>
      <c r="D11" s="34">
        <v>70.099999999999994</v>
      </c>
      <c r="E11" s="34">
        <v>69.89</v>
      </c>
      <c r="F11" s="34">
        <v>69.930000000000007</v>
      </c>
      <c r="G11" s="34">
        <v>70.069999999999993</v>
      </c>
      <c r="H11" s="34">
        <v>69.97</v>
      </c>
      <c r="I11" s="34">
        <v>69.94</v>
      </c>
      <c r="J11" s="34">
        <v>70.19</v>
      </c>
      <c r="K11" s="34">
        <v>70.55</v>
      </c>
      <c r="L11" s="34">
        <v>71.010000000000005</v>
      </c>
      <c r="M11" s="34">
        <v>71.36</v>
      </c>
      <c r="N11" s="34">
        <v>71.739999999999995</v>
      </c>
      <c r="O11" s="34">
        <v>72.14</v>
      </c>
      <c r="P11" s="34">
        <v>72.760000000000005</v>
      </c>
      <c r="Q11" s="34">
        <v>73.28</v>
      </c>
      <c r="R11" s="34">
        <v>73.92</v>
      </c>
      <c r="S11" s="34">
        <v>74.510000000000005</v>
      </c>
      <c r="T11" s="34">
        <v>75.260000000000005</v>
      </c>
      <c r="U11" s="34">
        <v>75.92</v>
      </c>
      <c r="V11" s="34">
        <v>76.28</v>
      </c>
      <c r="W11" s="34">
        <v>76.61</v>
      </c>
      <c r="X11" s="34">
        <v>77.05</v>
      </c>
      <c r="Y11" s="34">
        <v>77.06</v>
      </c>
      <c r="Z11" s="45">
        <v>77.02</v>
      </c>
    </row>
    <row r="12" spans="1:26" ht="13.8" customHeight="1" x14ac:dyDescent="0.3">
      <c r="A12" s="55" t="s">
        <v>113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9"/>
      <c r="U12" s="19"/>
      <c r="V12" s="19"/>
      <c r="W12" s="19"/>
      <c r="X12" s="19"/>
      <c r="Y12" s="19"/>
      <c r="Z12" s="19"/>
    </row>
    <row r="13" spans="1:26" ht="13.8" customHeight="1" x14ac:dyDescent="0.3">
      <c r="A13" s="55" t="s">
        <v>56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.8" customHeight="1" x14ac:dyDescent="0.3">
      <c r="A14" s="55" t="s">
        <v>95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</sheetData>
  <pageMargins left="0.7" right="0.7" top="0.75" bottom="0.75" header="0.3" footer="0.3"/>
  <ignoredErrors>
    <ignoredError sqref="B3:S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5C72-2612-4027-9E74-022B0E8C1A8C}">
  <dimension ref="A1:S14"/>
  <sheetViews>
    <sheetView showGridLines="0" workbookViewId="0">
      <selection activeCell="O25" sqref="O25"/>
    </sheetView>
  </sheetViews>
  <sheetFormatPr defaultRowHeight="14.4" x14ac:dyDescent="0.3"/>
  <cols>
    <col min="1" max="1" width="19.44140625" customWidth="1"/>
    <col min="2" max="16" width="9.109375" customWidth="1"/>
    <col min="17" max="17" width="10.33203125" customWidth="1"/>
  </cols>
  <sheetData>
    <row r="1" spans="1:19" ht="12" customHeight="1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9" ht="27" customHeight="1" thickBot="1" x14ac:dyDescent="0.35">
      <c r="A2" s="27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S2" s="27"/>
    </row>
    <row r="3" spans="1:19" ht="36" customHeight="1" x14ac:dyDescent="0.3">
      <c r="A3" s="28"/>
      <c r="B3" s="57" t="s">
        <v>22</v>
      </c>
      <c r="C3" s="57" t="s">
        <v>23</v>
      </c>
      <c r="D3" s="57" t="s">
        <v>24</v>
      </c>
      <c r="E3" s="57" t="s">
        <v>25</v>
      </c>
      <c r="F3" s="57" t="s">
        <v>26</v>
      </c>
      <c r="G3" s="57" t="s">
        <v>29</v>
      </c>
      <c r="H3" s="57" t="s">
        <v>30</v>
      </c>
      <c r="I3" s="57" t="s">
        <v>35</v>
      </c>
      <c r="J3" s="57">
        <v>2019</v>
      </c>
      <c r="K3" s="57">
        <v>2020</v>
      </c>
      <c r="L3" s="57">
        <v>2021</v>
      </c>
      <c r="M3" s="57">
        <v>2022</v>
      </c>
      <c r="N3" s="57">
        <v>2023</v>
      </c>
      <c r="O3" s="57">
        <v>2024</v>
      </c>
      <c r="P3" s="57">
        <v>2025</v>
      </c>
      <c r="Q3" s="61" t="s">
        <v>83</v>
      </c>
      <c r="S3" s="39"/>
    </row>
    <row r="4" spans="1:19" ht="17.399999999999999" customHeight="1" x14ac:dyDescent="0.3">
      <c r="A4" s="20" t="s">
        <v>36</v>
      </c>
      <c r="B4" s="56">
        <v>11190</v>
      </c>
      <c r="C4" s="56">
        <v>11263</v>
      </c>
      <c r="D4" s="56">
        <v>11346</v>
      </c>
      <c r="E4" s="56">
        <v>11393</v>
      </c>
      <c r="F4" s="56">
        <v>11480</v>
      </c>
      <c r="G4" s="56">
        <v>11461</v>
      </c>
      <c r="H4" s="56">
        <v>11565</v>
      </c>
      <c r="I4" s="56">
        <v>11677</v>
      </c>
      <c r="J4" s="56">
        <v>11743</v>
      </c>
      <c r="K4" s="56">
        <v>11679</v>
      </c>
      <c r="L4" s="56">
        <v>11705</v>
      </c>
      <c r="M4" s="56">
        <v>11742</v>
      </c>
      <c r="N4" s="32">
        <v>11757</v>
      </c>
      <c r="O4" s="32">
        <v>11812</v>
      </c>
      <c r="P4" s="32">
        <v>11866</v>
      </c>
      <c r="Q4" s="24">
        <f>(P4-B4)/B4*100</f>
        <v>6.0411081322609474</v>
      </c>
    </row>
    <row r="5" spans="1:19" ht="13.8" customHeight="1" x14ac:dyDescent="0.3">
      <c r="A5" s="19" t="s">
        <v>78</v>
      </c>
      <c r="B5" s="32">
        <v>1045263</v>
      </c>
      <c r="C5" s="32">
        <v>1059631</v>
      </c>
      <c r="D5" s="32">
        <v>1075014</v>
      </c>
      <c r="E5" s="32">
        <v>1090616</v>
      </c>
      <c r="F5" s="32">
        <v>1106418</v>
      </c>
      <c r="G5" s="32">
        <v>1122099</v>
      </c>
      <c r="H5" s="32">
        <v>1138502</v>
      </c>
      <c r="I5" s="32">
        <v>1154964</v>
      </c>
      <c r="J5" s="32">
        <v>1169455</v>
      </c>
      <c r="K5" s="32">
        <v>1187138</v>
      </c>
      <c r="L5" s="32">
        <v>1197125</v>
      </c>
      <c r="M5" s="32">
        <v>1205191</v>
      </c>
      <c r="N5" s="32">
        <v>1222405</v>
      </c>
      <c r="O5" s="32">
        <v>1246237</v>
      </c>
      <c r="P5" s="32">
        <v>1266471</v>
      </c>
      <c r="Q5" s="24">
        <f t="shared" ref="Q5:Q11" si="0">(P5-B5)/B5*100</f>
        <v>21.162903498928021</v>
      </c>
    </row>
    <row r="6" spans="1:19" ht="13.8" customHeight="1" x14ac:dyDescent="0.3">
      <c r="A6" s="19" t="s">
        <v>61</v>
      </c>
      <c r="B6" s="32">
        <v>19866</v>
      </c>
      <c r="C6" s="32">
        <v>19754</v>
      </c>
      <c r="D6" s="32">
        <v>19760</v>
      </c>
      <c r="E6" s="32">
        <v>19911</v>
      </c>
      <c r="F6" s="32">
        <v>20187</v>
      </c>
      <c r="G6" s="32">
        <v>20483</v>
      </c>
      <c r="H6" s="32">
        <v>20850</v>
      </c>
      <c r="I6" s="32">
        <v>21100</v>
      </c>
      <c r="J6" s="32">
        <v>21548</v>
      </c>
      <c r="K6" s="31">
        <v>21935</v>
      </c>
      <c r="L6" s="31">
        <v>22303</v>
      </c>
      <c r="M6" s="31">
        <v>22671</v>
      </c>
      <c r="N6" s="31">
        <v>22938</v>
      </c>
      <c r="O6" s="31">
        <v>23150</v>
      </c>
      <c r="P6" s="31">
        <v>23239</v>
      </c>
      <c r="Q6" s="24">
        <f t="shared" si="0"/>
        <v>16.978757676432096</v>
      </c>
    </row>
    <row r="7" spans="1:19" ht="13.8" customHeight="1" x14ac:dyDescent="0.3">
      <c r="A7" s="19" t="s">
        <v>62</v>
      </c>
      <c r="B7" s="32">
        <v>15862</v>
      </c>
      <c r="C7" s="32">
        <v>16181</v>
      </c>
      <c r="D7" s="32">
        <v>16454</v>
      </c>
      <c r="E7" s="32">
        <v>16818</v>
      </c>
      <c r="F7" s="32">
        <v>16992</v>
      </c>
      <c r="G7" s="32">
        <v>17316</v>
      </c>
      <c r="H7" s="32">
        <v>17600</v>
      </c>
      <c r="I7" s="32">
        <v>17796</v>
      </c>
      <c r="J7" s="32">
        <v>17984</v>
      </c>
      <c r="K7" s="32">
        <v>18326</v>
      </c>
      <c r="L7" s="32">
        <v>18800</v>
      </c>
      <c r="M7" s="32">
        <v>19261</v>
      </c>
      <c r="N7" s="32">
        <v>19604</v>
      </c>
      <c r="O7" s="32">
        <v>19872</v>
      </c>
      <c r="P7" s="32">
        <v>19903</v>
      </c>
      <c r="Q7" s="24">
        <f t="shared" si="0"/>
        <v>25.475980330349262</v>
      </c>
    </row>
    <row r="8" spans="1:19" ht="13.8" customHeight="1" x14ac:dyDescent="0.3">
      <c r="A8" s="19" t="s">
        <v>79</v>
      </c>
      <c r="B8" s="32">
        <v>1199224</v>
      </c>
      <c r="C8" s="32">
        <v>1213822</v>
      </c>
      <c r="D8" s="32">
        <v>1230728</v>
      </c>
      <c r="E8" s="32">
        <v>1246611</v>
      </c>
      <c r="F8" s="32">
        <v>1263698</v>
      </c>
      <c r="G8" s="32">
        <v>1280371</v>
      </c>
      <c r="H8" s="32">
        <v>1295686</v>
      </c>
      <c r="I8" s="32">
        <v>1308893</v>
      </c>
      <c r="J8" s="32">
        <v>1320629</v>
      </c>
      <c r="K8" s="32">
        <v>1330993</v>
      </c>
      <c r="L8" s="32">
        <v>1336982</v>
      </c>
      <c r="M8" s="32">
        <v>1345562</v>
      </c>
      <c r="N8" s="32">
        <v>1363296</v>
      </c>
      <c r="O8" s="32">
        <v>1378649</v>
      </c>
      <c r="P8" s="32">
        <v>1396508</v>
      </c>
      <c r="Q8" s="24">
        <f t="shared" si="0"/>
        <v>16.450971628319646</v>
      </c>
    </row>
    <row r="9" spans="1:19" ht="13.8" customHeight="1" x14ac:dyDescent="0.3">
      <c r="A9" s="19" t="s">
        <v>80</v>
      </c>
      <c r="B9" s="32">
        <v>197322</v>
      </c>
      <c r="C9" s="32">
        <v>198776</v>
      </c>
      <c r="D9" s="32">
        <v>201077</v>
      </c>
      <c r="E9" s="32">
        <v>204215</v>
      </c>
      <c r="F9" s="32">
        <v>206690</v>
      </c>
      <c r="G9" s="32">
        <v>208809</v>
      </c>
      <c r="H9" s="32">
        <v>212623</v>
      </c>
      <c r="I9" s="32">
        <v>218028</v>
      </c>
      <c r="J9" s="32">
        <v>222981</v>
      </c>
      <c r="K9" s="32">
        <v>226169</v>
      </c>
      <c r="L9" s="32">
        <v>229647</v>
      </c>
      <c r="M9" s="32">
        <v>233364</v>
      </c>
      <c r="N9" s="32">
        <v>239289</v>
      </c>
      <c r="O9" s="32">
        <v>244177</v>
      </c>
      <c r="P9" s="32">
        <v>249054</v>
      </c>
      <c r="Q9" s="24">
        <f t="shared" si="0"/>
        <v>26.217046249277832</v>
      </c>
    </row>
    <row r="10" spans="1:19" ht="13.8" customHeight="1" x14ac:dyDescent="0.3">
      <c r="A10" s="19" t="s">
        <v>81</v>
      </c>
      <c r="B10" s="32">
        <v>1188993</v>
      </c>
      <c r="C10" s="32">
        <v>1214265</v>
      </c>
      <c r="D10" s="32">
        <v>1235779</v>
      </c>
      <c r="E10" s="32">
        <v>1256311</v>
      </c>
      <c r="F10" s="32">
        <v>1279252</v>
      </c>
      <c r="G10" s="32">
        <v>1300173</v>
      </c>
      <c r="H10" s="32">
        <v>1318981</v>
      </c>
      <c r="I10" s="32">
        <v>1335921</v>
      </c>
      <c r="J10" s="32">
        <v>1353852</v>
      </c>
      <c r="K10" s="32">
        <v>1375586</v>
      </c>
      <c r="L10" s="32">
        <v>1386571</v>
      </c>
      <c r="M10" s="32">
        <v>1401392</v>
      </c>
      <c r="N10" s="32">
        <v>1425057</v>
      </c>
      <c r="O10" s="31">
        <v>1446513</v>
      </c>
      <c r="P10" s="31">
        <v>1464970</v>
      </c>
      <c r="Q10" s="24">
        <f t="shared" si="0"/>
        <v>23.210986103366462</v>
      </c>
    </row>
    <row r="11" spans="1:19" ht="13.8" customHeight="1" thickBot="1" x14ac:dyDescent="0.35">
      <c r="A11" s="22" t="s">
        <v>82</v>
      </c>
      <c r="B11" s="43">
        <v>2054343</v>
      </c>
      <c r="C11" s="43">
        <v>2091473</v>
      </c>
      <c r="D11" s="43">
        <v>2127006</v>
      </c>
      <c r="E11" s="43">
        <v>2163042</v>
      </c>
      <c r="F11" s="43">
        <v>2198044</v>
      </c>
      <c r="G11" s="43">
        <v>2231439</v>
      </c>
      <c r="H11" s="43">
        <v>2269060</v>
      </c>
      <c r="I11" s="43">
        <v>2308143</v>
      </c>
      <c r="J11" s="43">
        <v>2344124</v>
      </c>
      <c r="K11" s="43">
        <v>2377081</v>
      </c>
      <c r="L11" s="43">
        <v>2391990</v>
      </c>
      <c r="M11" s="43">
        <v>2415139</v>
      </c>
      <c r="N11" s="43">
        <v>2440027</v>
      </c>
      <c r="O11" s="43">
        <v>2454821</v>
      </c>
      <c r="P11" s="43">
        <v>2473307</v>
      </c>
      <c r="Q11" s="25">
        <f t="shared" si="0"/>
        <v>20.394062724676452</v>
      </c>
    </row>
    <row r="12" spans="1:19" ht="13.8" customHeight="1" x14ac:dyDescent="0.3">
      <c r="A12" s="69" t="s">
        <v>86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24"/>
    </row>
    <row r="13" spans="1:19" ht="13.8" customHeight="1" x14ac:dyDescent="0.3">
      <c r="A13" s="55" t="s">
        <v>56</v>
      </c>
    </row>
    <row r="14" spans="1:19" ht="13.8" customHeight="1" x14ac:dyDescent="0.3">
      <c r="A14" s="55" t="s">
        <v>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:I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E5FF-3143-41D8-BBB3-AA5C8F018D5E}">
  <dimension ref="A1:N46"/>
  <sheetViews>
    <sheetView showGridLines="0" workbookViewId="0">
      <selection activeCell="F30" sqref="F30"/>
    </sheetView>
  </sheetViews>
  <sheetFormatPr defaultRowHeight="14.4" x14ac:dyDescent="0.3"/>
  <cols>
    <col min="1" max="1" width="6" customWidth="1"/>
    <col min="2" max="9" width="12.6640625" customWidth="1"/>
  </cols>
  <sheetData>
    <row r="1" spans="1:14" ht="13.8" customHeight="1" x14ac:dyDescent="0.3">
      <c r="A1" s="19" t="s">
        <v>44</v>
      </c>
      <c r="L1" s="19"/>
      <c r="M1" s="19"/>
      <c r="N1" s="19"/>
    </row>
    <row r="2" spans="1:14" ht="27" customHeight="1" thickBot="1" x14ac:dyDescent="0.35">
      <c r="A2" s="27" t="s">
        <v>118</v>
      </c>
      <c r="B2" s="19"/>
      <c r="C2" s="19"/>
      <c r="D2" s="19"/>
      <c r="L2" s="19"/>
      <c r="M2" s="19"/>
      <c r="N2" s="19"/>
    </row>
    <row r="3" spans="1:14" ht="13.8" customHeight="1" x14ac:dyDescent="0.3">
      <c r="A3" s="21"/>
      <c r="B3" s="26" t="s">
        <v>3</v>
      </c>
      <c r="C3" s="26" t="s">
        <v>67</v>
      </c>
      <c r="D3" s="26" t="s">
        <v>54</v>
      </c>
      <c r="E3" s="26" t="s">
        <v>55</v>
      </c>
      <c r="F3" s="26" t="s">
        <v>68</v>
      </c>
      <c r="G3" s="26" t="s">
        <v>69</v>
      </c>
      <c r="H3" s="26" t="s">
        <v>70</v>
      </c>
      <c r="I3" s="26" t="s">
        <v>71</v>
      </c>
    </row>
    <row r="4" spans="1:14" ht="17.399999999999999" customHeight="1" x14ac:dyDescent="0.3">
      <c r="A4" s="58">
        <v>1990</v>
      </c>
      <c r="B4" s="23">
        <v>15.9</v>
      </c>
      <c r="C4" s="23">
        <v>16.3</v>
      </c>
      <c r="D4" s="23">
        <v>34.4</v>
      </c>
      <c r="E4" s="23">
        <v>0</v>
      </c>
      <c r="F4" s="71" t="s">
        <v>28</v>
      </c>
      <c r="G4" s="23">
        <v>2.5</v>
      </c>
      <c r="H4" s="23">
        <v>13.9</v>
      </c>
      <c r="I4" s="71" t="s">
        <v>28</v>
      </c>
    </row>
    <row r="5" spans="1:14" ht="13.8" customHeight="1" x14ac:dyDescent="0.3">
      <c r="A5" s="68">
        <v>1995</v>
      </c>
      <c r="B5" s="24">
        <v>16.5</v>
      </c>
      <c r="C5" s="24">
        <v>16.7</v>
      </c>
      <c r="D5" s="24">
        <v>31.5</v>
      </c>
      <c r="E5" s="24">
        <v>0</v>
      </c>
      <c r="F5" s="64" t="s">
        <v>28</v>
      </c>
      <c r="G5" s="24">
        <v>2.7</v>
      </c>
      <c r="H5" s="24">
        <v>14.2</v>
      </c>
      <c r="I5" s="64" t="s">
        <v>28</v>
      </c>
    </row>
    <row r="6" spans="1:14" ht="13.8" customHeight="1" x14ac:dyDescent="0.3">
      <c r="A6" s="68">
        <v>2000</v>
      </c>
      <c r="B6" s="24">
        <v>16.8</v>
      </c>
      <c r="C6" s="24">
        <v>17</v>
      </c>
      <c r="D6" s="24">
        <v>32.700000000000003</v>
      </c>
      <c r="E6" s="24">
        <v>0</v>
      </c>
      <c r="F6" s="64" t="s">
        <v>28</v>
      </c>
      <c r="G6" s="24">
        <v>2.8</v>
      </c>
      <c r="H6" s="24">
        <v>14.7</v>
      </c>
      <c r="I6" s="64" t="s">
        <v>28</v>
      </c>
    </row>
    <row r="7" spans="1:14" ht="13.8" customHeight="1" x14ac:dyDescent="0.3">
      <c r="A7" s="68">
        <v>2005</v>
      </c>
      <c r="B7" s="24">
        <v>17.399999999999999</v>
      </c>
      <c r="C7" s="24">
        <v>17.2</v>
      </c>
      <c r="D7" s="24">
        <v>34.799999999999997</v>
      </c>
      <c r="E7" s="24">
        <v>0.1</v>
      </c>
      <c r="F7" s="64" t="s">
        <v>28</v>
      </c>
      <c r="G7" s="24">
        <v>2.9</v>
      </c>
      <c r="H7" s="24">
        <v>15.1</v>
      </c>
      <c r="I7" s="64" t="s">
        <v>28</v>
      </c>
    </row>
    <row r="8" spans="1:14" ht="13.8" customHeight="1" x14ac:dyDescent="0.3">
      <c r="A8" s="68">
        <v>2010</v>
      </c>
      <c r="B8" s="24">
        <v>17.899999999999999</v>
      </c>
      <c r="C8" s="24">
        <v>17.600000000000001</v>
      </c>
      <c r="D8" s="24">
        <v>35</v>
      </c>
      <c r="E8" s="24">
        <v>0.1</v>
      </c>
      <c r="F8" s="64" t="s">
        <v>28</v>
      </c>
      <c r="G8" s="24">
        <v>3.1</v>
      </c>
      <c r="H8" s="24">
        <v>15.9</v>
      </c>
      <c r="I8" s="64" t="s">
        <v>28</v>
      </c>
    </row>
    <row r="9" spans="1:14" ht="17.399999999999999" customHeight="1" x14ac:dyDescent="0.3">
      <c r="A9" s="68">
        <v>2015</v>
      </c>
      <c r="B9" s="24">
        <v>18.600000000000001</v>
      </c>
      <c r="C9" s="24">
        <v>18</v>
      </c>
      <c r="D9" s="24">
        <v>35</v>
      </c>
      <c r="E9" s="24">
        <v>0.1</v>
      </c>
      <c r="F9" s="24">
        <v>135.5</v>
      </c>
      <c r="G9" s="24">
        <v>3.2</v>
      </c>
      <c r="H9" s="24">
        <v>16.899999999999999</v>
      </c>
      <c r="I9" s="24">
        <v>23.9</v>
      </c>
    </row>
    <row r="10" spans="1:14" ht="13.8" customHeight="1" x14ac:dyDescent="0.3">
      <c r="A10" s="68">
        <v>2016</v>
      </c>
      <c r="B10" s="24">
        <v>18.7</v>
      </c>
      <c r="C10" s="24">
        <v>18.100000000000001</v>
      </c>
      <c r="D10" s="24">
        <v>35.4</v>
      </c>
      <c r="E10" s="24">
        <v>0.1</v>
      </c>
      <c r="F10" s="24">
        <v>136.69999999999999</v>
      </c>
      <c r="G10" s="24">
        <v>3.2</v>
      </c>
      <c r="H10" s="24">
        <v>17.100000000000001</v>
      </c>
      <c r="I10" s="24">
        <v>24.2</v>
      </c>
    </row>
    <row r="11" spans="1:14" ht="13.8" customHeight="1" x14ac:dyDescent="0.3">
      <c r="A11" s="68">
        <v>2017</v>
      </c>
      <c r="B11" s="24">
        <v>18.8</v>
      </c>
      <c r="C11" s="24">
        <v>18.100000000000001</v>
      </c>
      <c r="D11" s="24">
        <v>35.9</v>
      </c>
      <c r="E11" s="24">
        <v>0.1</v>
      </c>
      <c r="F11" s="24">
        <v>137.69999999999999</v>
      </c>
      <c r="G11" s="24">
        <v>3.3</v>
      </c>
      <c r="H11" s="24">
        <v>17.2</v>
      </c>
      <c r="I11" s="24">
        <v>24.5</v>
      </c>
    </row>
    <row r="12" spans="1:14" ht="13.8" customHeight="1" x14ac:dyDescent="0.3">
      <c r="A12" s="68">
        <v>2018</v>
      </c>
      <c r="B12" s="24">
        <v>19</v>
      </c>
      <c r="C12" s="24">
        <v>18.100000000000001</v>
      </c>
      <c r="D12" s="24">
        <v>36.4</v>
      </c>
      <c r="E12" s="24">
        <v>0.1</v>
      </c>
      <c r="F12" s="24">
        <v>138.5</v>
      </c>
      <c r="G12" s="24">
        <v>3.4</v>
      </c>
      <c r="H12" s="24">
        <v>17.3</v>
      </c>
      <c r="I12" s="24">
        <v>24.8</v>
      </c>
    </row>
    <row r="13" spans="1:14" ht="13.8" customHeight="1" x14ac:dyDescent="0.3">
      <c r="A13" s="68">
        <v>2019</v>
      </c>
      <c r="B13" s="24">
        <v>19.2</v>
      </c>
      <c r="C13" s="24">
        <v>18.2</v>
      </c>
      <c r="D13" s="24">
        <v>37</v>
      </c>
      <c r="E13" s="24">
        <v>0.1</v>
      </c>
      <c r="F13" s="24">
        <v>139.1</v>
      </c>
      <c r="G13" s="24">
        <v>3.5</v>
      </c>
      <c r="H13" s="24">
        <v>17.5</v>
      </c>
      <c r="I13" s="24">
        <v>25.1</v>
      </c>
    </row>
    <row r="14" spans="1:14" ht="17.399999999999999" customHeight="1" x14ac:dyDescent="0.3">
      <c r="A14" s="68">
        <v>2020</v>
      </c>
      <c r="B14" s="24">
        <v>19.2</v>
      </c>
      <c r="C14" s="24">
        <v>18.2</v>
      </c>
      <c r="D14" s="24">
        <v>37.5</v>
      </c>
      <c r="E14" s="24">
        <v>0.1</v>
      </c>
      <c r="F14" s="24">
        <v>139.5</v>
      </c>
      <c r="G14" s="24">
        <v>3.5</v>
      </c>
      <c r="H14" s="24">
        <v>17.600000000000001</v>
      </c>
      <c r="I14" s="24">
        <v>25.4</v>
      </c>
    </row>
    <row r="15" spans="1:14" ht="13.8" customHeight="1" x14ac:dyDescent="0.3">
      <c r="A15" s="68">
        <v>2021</v>
      </c>
      <c r="B15" s="24">
        <v>19.399999999999999</v>
      </c>
      <c r="C15" s="24">
        <v>18.2</v>
      </c>
      <c r="D15" s="24">
        <v>38.1</v>
      </c>
      <c r="E15" s="24">
        <v>0.1</v>
      </c>
      <c r="F15" s="24">
        <v>140</v>
      </c>
      <c r="G15" s="24">
        <v>3.6</v>
      </c>
      <c r="H15" s="24">
        <v>17.7</v>
      </c>
      <c r="I15" s="24">
        <v>25.5</v>
      </c>
    </row>
    <row r="16" spans="1:14" ht="13.8" customHeight="1" x14ac:dyDescent="0.3">
      <c r="A16" s="68">
        <v>2022</v>
      </c>
      <c r="B16" s="24">
        <v>19.5</v>
      </c>
      <c r="C16" s="24">
        <v>18.3</v>
      </c>
      <c r="D16" s="24">
        <v>38.6</v>
      </c>
      <c r="E16" s="24">
        <v>0.1</v>
      </c>
      <c r="F16" s="24">
        <v>140.80000000000001</v>
      </c>
      <c r="G16" s="24">
        <v>3.6</v>
      </c>
      <c r="H16" s="24">
        <v>17.8</v>
      </c>
      <c r="I16" s="24">
        <v>25.7</v>
      </c>
    </row>
    <row r="17" spans="1:9" ht="13.8" customHeight="1" x14ac:dyDescent="0.3">
      <c r="A17" s="68">
        <v>2023</v>
      </c>
      <c r="B17" s="24">
        <v>19.5</v>
      </c>
      <c r="C17" s="24">
        <v>18.3</v>
      </c>
      <c r="D17" s="24">
        <v>38.9</v>
      </c>
      <c r="E17" s="24">
        <v>0.1</v>
      </c>
      <c r="F17" s="24">
        <v>142.19999999999999</v>
      </c>
      <c r="G17" s="24">
        <v>3.7</v>
      </c>
      <c r="H17" s="24">
        <v>18</v>
      </c>
      <c r="I17" s="24">
        <v>25.8</v>
      </c>
    </row>
    <row r="18" spans="1:9" ht="13.8" customHeight="1" thickBot="1" x14ac:dyDescent="0.35">
      <c r="A18" s="59">
        <v>2024</v>
      </c>
      <c r="B18" s="25">
        <v>19.600000000000001</v>
      </c>
      <c r="C18" s="25">
        <v>18.399999999999999</v>
      </c>
      <c r="D18" s="25">
        <v>39.200000000000003</v>
      </c>
      <c r="E18" s="25">
        <v>0.1</v>
      </c>
      <c r="F18" s="25">
        <v>142.9</v>
      </c>
      <c r="G18" s="35" t="s">
        <v>28</v>
      </c>
      <c r="H18" s="25">
        <v>18.2</v>
      </c>
      <c r="I18" s="25">
        <v>25.9</v>
      </c>
    </row>
    <row r="19" spans="1:9" ht="13.8" customHeight="1" x14ac:dyDescent="0.3">
      <c r="A19" s="69" t="s">
        <v>86</v>
      </c>
      <c r="B19" s="24"/>
      <c r="C19" s="24"/>
      <c r="D19" s="24"/>
    </row>
    <row r="20" spans="1:9" ht="13.8" customHeight="1" x14ac:dyDescent="0.3">
      <c r="A20" s="55" t="s">
        <v>56</v>
      </c>
      <c r="B20" s="19"/>
      <c r="C20" s="19"/>
      <c r="D20" s="19"/>
    </row>
    <row r="21" spans="1:9" ht="13.8" customHeight="1" x14ac:dyDescent="0.3">
      <c r="A21" s="55" t="s">
        <v>72</v>
      </c>
      <c r="B21" s="19"/>
      <c r="C21" s="19"/>
      <c r="D21" s="19"/>
    </row>
    <row r="22" spans="1:9" x14ac:dyDescent="0.3">
      <c r="A22" s="19"/>
      <c r="B22" s="19"/>
      <c r="C22" s="19"/>
      <c r="D22" s="19"/>
    </row>
    <row r="23" spans="1:9" x14ac:dyDescent="0.3">
      <c r="B23" s="19"/>
      <c r="C23" s="19"/>
      <c r="D23" s="19"/>
    </row>
    <row r="24" spans="1:9" x14ac:dyDescent="0.3">
      <c r="A24" s="19"/>
      <c r="B24" s="19"/>
      <c r="C24" s="19"/>
      <c r="D24" s="19"/>
    </row>
    <row r="25" spans="1:9" x14ac:dyDescent="0.3">
      <c r="A25" s="19"/>
      <c r="B25" s="19"/>
      <c r="C25" s="19"/>
      <c r="D25" s="19"/>
    </row>
    <row r="26" spans="1:9" x14ac:dyDescent="0.3">
      <c r="B26" s="19"/>
      <c r="C26" s="19"/>
      <c r="D26" s="19"/>
    </row>
    <row r="27" spans="1:9" x14ac:dyDescent="0.3">
      <c r="A27" s="19"/>
      <c r="B27" s="19"/>
      <c r="C27" s="19"/>
      <c r="D27" s="19"/>
    </row>
    <row r="28" spans="1:9" x14ac:dyDescent="0.3">
      <c r="B28" s="19"/>
      <c r="C28" s="19"/>
      <c r="D28" s="19"/>
    </row>
    <row r="29" spans="1:9" x14ac:dyDescent="0.3">
      <c r="A29" s="19"/>
      <c r="B29" s="19"/>
      <c r="C29" s="19"/>
      <c r="D29" s="19"/>
    </row>
    <row r="30" spans="1:9" x14ac:dyDescent="0.3">
      <c r="A30" s="19"/>
      <c r="B30" s="19"/>
      <c r="C30" s="19"/>
      <c r="D30" s="19"/>
    </row>
    <row r="31" spans="1:9" x14ac:dyDescent="0.3">
      <c r="A31" s="19"/>
      <c r="B31" s="19"/>
      <c r="C31" s="19"/>
      <c r="D31" s="19"/>
    </row>
    <row r="32" spans="1:9" x14ac:dyDescent="0.3">
      <c r="A32" s="19"/>
      <c r="B32" s="19"/>
      <c r="C32" s="19"/>
      <c r="D32" s="19"/>
    </row>
    <row r="33" spans="1:4" x14ac:dyDescent="0.3">
      <c r="A33" s="19"/>
      <c r="B33" s="19"/>
      <c r="C33" s="19"/>
      <c r="D33" s="19"/>
    </row>
    <row r="34" spans="1:4" x14ac:dyDescent="0.3">
      <c r="A34" s="19"/>
      <c r="B34" s="19"/>
      <c r="C34" s="19"/>
      <c r="D34" s="19"/>
    </row>
    <row r="35" spans="1:4" x14ac:dyDescent="0.3">
      <c r="A35" s="19"/>
      <c r="B35" s="19"/>
      <c r="C35" s="19"/>
      <c r="D35" s="19"/>
    </row>
    <row r="36" spans="1:4" x14ac:dyDescent="0.3">
      <c r="A36" s="19"/>
      <c r="B36" s="19"/>
      <c r="C36" s="19"/>
      <c r="D36" s="19"/>
    </row>
    <row r="37" spans="1:4" x14ac:dyDescent="0.3">
      <c r="A37" s="19"/>
      <c r="B37" s="19"/>
      <c r="C37" s="19"/>
      <c r="D37" s="19"/>
    </row>
    <row r="38" spans="1:4" x14ac:dyDescent="0.3">
      <c r="A38" s="19"/>
      <c r="B38" s="19"/>
      <c r="C38" s="19"/>
      <c r="D38" s="19"/>
    </row>
    <row r="39" spans="1:4" x14ac:dyDescent="0.3">
      <c r="A39" s="19"/>
      <c r="B39" s="19"/>
      <c r="C39" s="19"/>
      <c r="D39" s="19"/>
    </row>
    <row r="40" spans="1:4" x14ac:dyDescent="0.3">
      <c r="A40" s="19"/>
      <c r="B40" s="19"/>
      <c r="C40" s="19"/>
      <c r="D40" s="19"/>
    </row>
    <row r="41" spans="1:4" x14ac:dyDescent="0.3">
      <c r="A41" s="19"/>
      <c r="B41" s="19"/>
      <c r="C41" s="19"/>
      <c r="D41" s="19"/>
    </row>
    <row r="42" spans="1:4" x14ac:dyDescent="0.3">
      <c r="A42" s="19"/>
      <c r="B42" s="19"/>
      <c r="C42" s="19"/>
      <c r="D42" s="19"/>
    </row>
    <row r="43" spans="1:4" x14ac:dyDescent="0.3">
      <c r="A43" s="19"/>
      <c r="B43" s="19"/>
      <c r="C43" s="19"/>
      <c r="D43" s="19"/>
    </row>
    <row r="44" spans="1:4" x14ac:dyDescent="0.3">
      <c r="A44" s="19"/>
      <c r="B44" s="19"/>
      <c r="C44" s="19"/>
      <c r="D44" s="19"/>
    </row>
    <row r="45" spans="1:4" x14ac:dyDescent="0.3">
      <c r="A45" s="19"/>
      <c r="B45" s="19"/>
      <c r="C45" s="19"/>
      <c r="D45" s="19"/>
    </row>
    <row r="46" spans="1:4" x14ac:dyDescent="0.3">
      <c r="A46" s="19"/>
      <c r="B46" s="19"/>
      <c r="C46" s="19"/>
      <c r="D46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7B63-5261-42F9-97A3-1BFD663790D7}">
  <dimension ref="A1:Z54"/>
  <sheetViews>
    <sheetView showGridLines="0" workbookViewId="0">
      <selection activeCell="A2" sqref="A2"/>
    </sheetView>
  </sheetViews>
  <sheetFormatPr defaultRowHeight="14.4" x14ac:dyDescent="0.3"/>
  <cols>
    <col min="1" max="1" width="8.33203125" customWidth="1"/>
    <col min="2" max="26" width="7" customWidth="1"/>
  </cols>
  <sheetData>
    <row r="1" spans="1:26" ht="13.8" customHeight="1" x14ac:dyDescent="0.3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7" customHeight="1" thickBot="1" x14ac:dyDescent="0.35">
      <c r="A2" s="27" t="s">
        <v>109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8" customHeight="1" x14ac:dyDescent="0.3">
      <c r="A3" s="28" t="s">
        <v>102</v>
      </c>
      <c r="B3" s="29" t="s">
        <v>11</v>
      </c>
      <c r="C3" s="29" t="s">
        <v>12</v>
      </c>
      <c r="D3" s="29" t="s">
        <v>13</v>
      </c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9" t="s">
        <v>20</v>
      </c>
      <c r="L3" s="29" t="s">
        <v>21</v>
      </c>
      <c r="M3" s="29" t="s">
        <v>22</v>
      </c>
      <c r="N3" s="29" t="s">
        <v>23</v>
      </c>
      <c r="O3" s="29" t="s">
        <v>24</v>
      </c>
      <c r="P3" s="29" t="s">
        <v>25</v>
      </c>
      <c r="Q3" s="29" t="s">
        <v>26</v>
      </c>
      <c r="R3" s="29" t="s">
        <v>29</v>
      </c>
      <c r="S3" s="29" t="s">
        <v>30</v>
      </c>
      <c r="T3" s="29">
        <v>2018</v>
      </c>
      <c r="U3" s="29">
        <v>2019</v>
      </c>
      <c r="V3" s="29">
        <v>2020</v>
      </c>
      <c r="W3" s="29">
        <v>2021</v>
      </c>
      <c r="X3" s="29">
        <v>2022</v>
      </c>
      <c r="Y3" s="29">
        <v>2023</v>
      </c>
      <c r="Z3" s="29">
        <v>2024</v>
      </c>
    </row>
    <row r="4" spans="1:26" ht="17.399999999999999" customHeight="1" x14ac:dyDescent="0.3">
      <c r="A4" s="36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19"/>
    </row>
    <row r="5" spans="1:26" ht="13.8" customHeight="1" x14ac:dyDescent="0.3">
      <c r="A5" s="36" t="s">
        <v>103</v>
      </c>
      <c r="B5" s="30">
        <v>43.640054127198916</v>
      </c>
      <c r="C5" s="30">
        <v>48.088360237892942</v>
      </c>
      <c r="D5" s="30">
        <v>45.834043278241609</v>
      </c>
      <c r="E5" s="30">
        <v>44.717528588496329</v>
      </c>
      <c r="F5" s="30">
        <v>48.182441700960219</v>
      </c>
      <c r="G5" s="30">
        <v>46.000686577411606</v>
      </c>
      <c r="H5" s="30">
        <v>50.556983718937445</v>
      </c>
      <c r="I5" s="30">
        <v>49.098712446351932</v>
      </c>
      <c r="J5" s="30">
        <v>50.110789159706833</v>
      </c>
      <c r="K5" s="30">
        <v>45.147108555968885</v>
      </c>
      <c r="L5" s="30">
        <v>48.131942107034668</v>
      </c>
      <c r="M5" s="30">
        <v>47.730698375481495</v>
      </c>
      <c r="N5" s="30">
        <v>48.626144879267279</v>
      </c>
      <c r="O5" s="30">
        <v>47.634854771784234</v>
      </c>
      <c r="P5" s="30">
        <v>46.95304695304695</v>
      </c>
      <c r="Q5" s="30">
        <v>46.125461254612546</v>
      </c>
      <c r="R5" s="30">
        <v>49.535080304311073</v>
      </c>
      <c r="S5" s="30">
        <v>47.48936170212766</v>
      </c>
      <c r="T5" s="30">
        <v>47.879616963064294</v>
      </c>
      <c r="U5" s="30">
        <v>45.594262295081968</v>
      </c>
      <c r="V5" s="30">
        <v>44.501278772378512</v>
      </c>
      <c r="W5" s="30">
        <v>49.97441582807437</v>
      </c>
      <c r="X5" s="30">
        <v>41.973616583861578</v>
      </c>
      <c r="Y5" s="30">
        <v>44.311377245508979</v>
      </c>
      <c r="Z5" s="60">
        <v>37.214066234209625</v>
      </c>
    </row>
    <row r="6" spans="1:26" ht="13.8" customHeight="1" x14ac:dyDescent="0.3">
      <c r="A6" s="19" t="s">
        <v>104</v>
      </c>
      <c r="B6" s="31">
        <v>7.1022727272727266</v>
      </c>
      <c r="C6" s="31">
        <v>5.6338028169014089</v>
      </c>
      <c r="D6" s="31">
        <v>4.1841004184100417</v>
      </c>
      <c r="E6" s="31">
        <v>4.0705563093622796</v>
      </c>
      <c r="F6" s="31">
        <v>3.9525691699604741</v>
      </c>
      <c r="G6" s="31">
        <v>6.4020486555697822</v>
      </c>
      <c r="H6" s="31">
        <v>6.2266500622665006</v>
      </c>
      <c r="I6" s="31">
        <v>6.1349693251533743</v>
      </c>
      <c r="J6" s="31">
        <v>4.8309178743961354</v>
      </c>
      <c r="K6" s="31">
        <v>1.1876484560570071</v>
      </c>
      <c r="L6" s="31">
        <v>7.0257611241217797</v>
      </c>
      <c r="M6" s="31">
        <v>4.6838407494145198</v>
      </c>
      <c r="N6" s="31">
        <v>1.1862396204033216</v>
      </c>
      <c r="O6" s="31">
        <v>4.7562425683709861</v>
      </c>
      <c r="P6" s="31">
        <v>3.6057692307692308</v>
      </c>
      <c r="Q6" s="31">
        <v>2.554278416347382</v>
      </c>
      <c r="R6" s="31">
        <v>5.3619302949061662</v>
      </c>
      <c r="S6" s="31">
        <v>2.6990553306342777</v>
      </c>
      <c r="T6" s="31">
        <v>2.7247956403269753</v>
      </c>
      <c r="U6" s="31">
        <v>5.4421768707482991</v>
      </c>
      <c r="V6" s="31">
        <v>1.3495276653171389</v>
      </c>
      <c r="W6" s="31">
        <v>5.3050397877984086</v>
      </c>
      <c r="X6" s="31">
        <v>1.2804097311139564</v>
      </c>
      <c r="Y6" s="31">
        <v>4.9627791563275432</v>
      </c>
      <c r="Z6" s="32">
        <v>1.2391573729863692</v>
      </c>
    </row>
    <row r="7" spans="1:26" ht="13.8" customHeight="1" x14ac:dyDescent="0.3">
      <c r="A7" s="19" t="s">
        <v>8</v>
      </c>
      <c r="B7" s="31">
        <v>66.091954022988503</v>
      </c>
      <c r="C7" s="31">
        <v>86.988304093567251</v>
      </c>
      <c r="D7" s="31">
        <v>79.620160701241787</v>
      </c>
      <c r="E7" s="31">
        <v>75.471698113207538</v>
      </c>
      <c r="F7" s="31">
        <v>72.271386430678476</v>
      </c>
      <c r="G7" s="31">
        <v>82.650781831720039</v>
      </c>
      <c r="H7" s="31">
        <v>85.20179372197309</v>
      </c>
      <c r="I7" s="31">
        <v>83.207261724659602</v>
      </c>
      <c r="J7" s="31">
        <v>88.805970149253739</v>
      </c>
      <c r="K7" s="31">
        <v>71.428571428571431</v>
      </c>
      <c r="L7" s="31">
        <v>93.123209169054434</v>
      </c>
      <c r="M7" s="31">
        <v>76.271186440677965</v>
      </c>
      <c r="N7" s="31">
        <v>87.378640776699029</v>
      </c>
      <c r="O7" s="31">
        <v>82.524271844660205</v>
      </c>
      <c r="P7" s="31">
        <v>88.950660180681027</v>
      </c>
      <c r="Q7" s="31">
        <v>69.52965235173825</v>
      </c>
      <c r="R7" s="31">
        <v>88.075880758807585</v>
      </c>
      <c r="S7" s="31">
        <v>83.162917518745743</v>
      </c>
      <c r="T7" s="31">
        <v>75.48476454293629</v>
      </c>
      <c r="U7" s="31">
        <v>65.817409766454347</v>
      </c>
      <c r="V7" s="31">
        <v>80.233406272793587</v>
      </c>
      <c r="W7" s="31">
        <v>88.888888888888886</v>
      </c>
      <c r="X7" s="31">
        <v>58.634538152610446</v>
      </c>
      <c r="Y7" s="31">
        <v>68.144499178981931</v>
      </c>
      <c r="Z7" s="32">
        <v>46.666666666666671</v>
      </c>
    </row>
    <row r="8" spans="1:26" ht="13.8" customHeight="1" x14ac:dyDescent="0.3">
      <c r="A8" s="19" t="s">
        <v>105</v>
      </c>
      <c r="B8" s="31">
        <v>81.676518001074683</v>
      </c>
      <c r="C8" s="31">
        <v>79.202586206896541</v>
      </c>
      <c r="D8" s="31">
        <v>80.775444264943459</v>
      </c>
      <c r="E8" s="31">
        <v>81.621621621621614</v>
      </c>
      <c r="F8" s="31">
        <v>89.119737561509027</v>
      </c>
      <c r="G8" s="31">
        <v>76.666666666666657</v>
      </c>
      <c r="H8" s="31">
        <v>91.011871113623528</v>
      </c>
      <c r="I8" s="31">
        <v>90.542099192618224</v>
      </c>
      <c r="J8" s="31">
        <v>91.710758377425037</v>
      </c>
      <c r="K8" s="31">
        <v>91.448931116389545</v>
      </c>
      <c r="L8" s="31">
        <v>83.828775267538632</v>
      </c>
      <c r="M8" s="31">
        <v>94.955489614243334</v>
      </c>
      <c r="N8" s="31">
        <v>91.879075281564909</v>
      </c>
      <c r="O8" s="31">
        <v>89.675516224188783</v>
      </c>
      <c r="P8" s="31">
        <v>84.26635238656452</v>
      </c>
      <c r="Q8" s="31">
        <v>93.877551020408163</v>
      </c>
      <c r="R8" s="31">
        <v>86.376811594202891</v>
      </c>
      <c r="S8" s="31">
        <v>85.598611914401388</v>
      </c>
      <c r="T8" s="31">
        <v>90.084985835694042</v>
      </c>
      <c r="U8" s="31">
        <v>87.100330760749728</v>
      </c>
      <c r="V8" s="31">
        <v>76.799140708915147</v>
      </c>
      <c r="W8" s="31">
        <v>83.114150447133099</v>
      </c>
      <c r="X8" s="31">
        <v>82.76225619399051</v>
      </c>
      <c r="Y8" s="31">
        <v>83.333333333333329</v>
      </c>
      <c r="Z8" s="32">
        <v>75.382182393252506</v>
      </c>
    </row>
    <row r="9" spans="1:26" ht="13.8" customHeight="1" x14ac:dyDescent="0.3">
      <c r="A9" s="19" t="s">
        <v>106</v>
      </c>
      <c r="B9" s="31">
        <v>4.6035805626598458</v>
      </c>
      <c r="C9" s="31">
        <v>6.6632496155817531</v>
      </c>
      <c r="D9" s="31">
        <v>3.6344755970924196</v>
      </c>
      <c r="E9" s="31">
        <v>2.1119324181626187</v>
      </c>
      <c r="F9" s="31">
        <v>9.0042372881355934</v>
      </c>
      <c r="G9" s="31">
        <v>7.3606729758149321</v>
      </c>
      <c r="H9" s="31">
        <v>7.7922077922077921</v>
      </c>
      <c r="I9" s="31">
        <v>7.1647901740020474</v>
      </c>
      <c r="J9" s="31">
        <v>7.5075075075075075</v>
      </c>
      <c r="K9" s="31">
        <v>6.9444444444444438</v>
      </c>
      <c r="L9" s="31">
        <v>4.477611940298508</v>
      </c>
      <c r="M9" s="31">
        <v>6.4484126984126977</v>
      </c>
      <c r="N9" s="31">
        <v>4.9188391539596656</v>
      </c>
      <c r="O9" s="31">
        <v>5.8622374206155348</v>
      </c>
      <c r="P9" s="31">
        <v>3.9254170755642783</v>
      </c>
      <c r="Q9" s="31">
        <v>5.0075112669003508</v>
      </c>
      <c r="R9" s="31">
        <v>5.0813008130081299</v>
      </c>
      <c r="S9" s="31">
        <v>3.611971104231166</v>
      </c>
      <c r="T9" s="31">
        <v>5.2493438320209975</v>
      </c>
      <c r="U9" s="31">
        <v>6.3357972544878569</v>
      </c>
      <c r="V9" s="31">
        <v>3.7017451084082498</v>
      </c>
      <c r="W9" s="31">
        <v>7.8822911192853384</v>
      </c>
      <c r="X9" s="31">
        <v>7.3145245559038665</v>
      </c>
      <c r="Y9" s="31">
        <v>7.7439339184305629</v>
      </c>
      <c r="Z9" s="32">
        <v>9.2118730808597746</v>
      </c>
    </row>
    <row r="10" spans="1:26" ht="17.399999999999999" customHeight="1" x14ac:dyDescent="0.3">
      <c r="A10" s="36" t="s">
        <v>67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2"/>
    </row>
    <row r="11" spans="1:26" ht="13.8" customHeight="1" x14ac:dyDescent="0.3">
      <c r="A11" s="36" t="s">
        <v>103</v>
      </c>
      <c r="B11" s="31">
        <v>46.566937818833587</v>
      </c>
      <c r="C11" s="31">
        <v>46.466798265671763</v>
      </c>
      <c r="D11" s="31">
        <v>46.294598810698382</v>
      </c>
      <c r="E11" s="31">
        <v>47.517637661021276</v>
      </c>
      <c r="F11" s="31">
        <v>48.739283062175112</v>
      </c>
      <c r="G11" s="31">
        <v>48.964782157808294</v>
      </c>
      <c r="H11" s="31">
        <v>50.075743391601847</v>
      </c>
      <c r="I11" s="31">
        <v>50.101176582995507</v>
      </c>
      <c r="J11" s="31">
        <v>50.823220056090804</v>
      </c>
      <c r="K11" s="31">
        <v>51.617851935434551</v>
      </c>
      <c r="L11" s="31">
        <v>52.167188224484875</v>
      </c>
      <c r="M11" s="31">
        <v>51.410330937768471</v>
      </c>
      <c r="N11" s="31">
        <v>51.123737438837644</v>
      </c>
      <c r="O11" s="31">
        <v>50.104977918437847</v>
      </c>
      <c r="P11" s="31">
        <v>49.501370905662661</v>
      </c>
      <c r="Q11" s="31">
        <v>48.165488114919214</v>
      </c>
      <c r="R11" s="31">
        <v>46.049551179488965</v>
      </c>
      <c r="S11" s="31">
        <v>44.06075920993414</v>
      </c>
      <c r="T11" s="31">
        <v>41.821375076475178</v>
      </c>
      <c r="U11" s="31">
        <v>40.146952297713952</v>
      </c>
      <c r="V11" s="31">
        <v>40.839269265116414</v>
      </c>
      <c r="W11" s="31">
        <v>43.444325405828721</v>
      </c>
      <c r="X11" s="31">
        <v>39.096427300962738</v>
      </c>
      <c r="Y11" s="31">
        <v>37.21010418623321</v>
      </c>
      <c r="Z11" s="32">
        <v>36.928482739397424</v>
      </c>
    </row>
    <row r="12" spans="1:26" ht="13.8" customHeight="1" x14ac:dyDescent="0.3">
      <c r="A12" s="19" t="s">
        <v>104</v>
      </c>
      <c r="B12" s="31">
        <v>9.9824274747972996</v>
      </c>
      <c r="C12" s="31">
        <v>10.65081429190662</v>
      </c>
      <c r="D12" s="31">
        <v>11.191548624267593</v>
      </c>
      <c r="E12" s="31">
        <v>10.369946241689728</v>
      </c>
      <c r="F12" s="31">
        <v>10.637752157687522</v>
      </c>
      <c r="G12" s="31">
        <v>10.308882286650958</v>
      </c>
      <c r="H12" s="31">
        <v>9.4611271081859325</v>
      </c>
      <c r="I12" s="31">
        <v>9.1148747792782707</v>
      </c>
      <c r="J12" s="31">
        <v>8.6526120571600522</v>
      </c>
      <c r="K12" s="31">
        <v>8.5006263941088402</v>
      </c>
      <c r="L12" s="31">
        <v>8.4425873471310489</v>
      </c>
      <c r="M12" s="31">
        <v>7.7119550764701881</v>
      </c>
      <c r="N12" s="31">
        <v>7.5386687138955661</v>
      </c>
      <c r="O12" s="31">
        <v>7.3326515253844811</v>
      </c>
      <c r="P12" s="31">
        <v>7.2497645966536508</v>
      </c>
      <c r="Q12" s="31">
        <v>6.1908671251497251</v>
      </c>
      <c r="R12" s="31">
        <v>5.5025427899600805</v>
      </c>
      <c r="S12" s="31">
        <v>4.8667519269987212</v>
      </c>
      <c r="T12" s="31">
        <v>4.3212749845420637</v>
      </c>
      <c r="U12" s="31">
        <v>4.1111750473166433</v>
      </c>
      <c r="V12" s="31">
        <v>3.8807245857343737</v>
      </c>
      <c r="W12" s="31">
        <v>3.7057725582092402</v>
      </c>
      <c r="X12" s="31">
        <v>3.2651474009560784</v>
      </c>
      <c r="Y12" s="31">
        <v>3.1068779168120275</v>
      </c>
      <c r="Z12" s="32">
        <v>3.0287179288477311</v>
      </c>
    </row>
    <row r="13" spans="1:26" ht="13.8" customHeight="1" x14ac:dyDescent="0.3">
      <c r="A13" s="19" t="s">
        <v>8</v>
      </c>
      <c r="B13" s="31">
        <v>87.000504182126093</v>
      </c>
      <c r="C13" s="31">
        <v>86.123523290689846</v>
      </c>
      <c r="D13" s="31">
        <v>84.347801127103764</v>
      </c>
      <c r="E13" s="31">
        <v>85.992065358862178</v>
      </c>
      <c r="F13" s="31">
        <v>86.906743735572789</v>
      </c>
      <c r="G13" s="31">
        <v>86.717111523785761</v>
      </c>
      <c r="H13" s="31">
        <v>87.510363596576397</v>
      </c>
      <c r="I13" s="31">
        <v>86.990661023917795</v>
      </c>
      <c r="J13" s="31">
        <v>87.188513200555818</v>
      </c>
      <c r="K13" s="31">
        <v>88.218209757971564</v>
      </c>
      <c r="L13" s="31">
        <v>87.761226872367871</v>
      </c>
      <c r="M13" s="31">
        <v>84.573399146373291</v>
      </c>
      <c r="N13" s="31">
        <v>82.529400400859686</v>
      </c>
      <c r="O13" s="31">
        <v>78.21575576546114</v>
      </c>
      <c r="P13" s="31">
        <v>76.438197144807631</v>
      </c>
      <c r="Q13" s="31">
        <v>72.163121100051981</v>
      </c>
      <c r="R13" s="31">
        <v>68.029685024932888</v>
      </c>
      <c r="S13" s="31">
        <v>63.506016153454816</v>
      </c>
      <c r="T13" s="31">
        <v>59.359042351693304</v>
      </c>
      <c r="U13" s="31">
        <v>55.934845797841874</v>
      </c>
      <c r="V13" s="31">
        <v>56.183884675347223</v>
      </c>
      <c r="W13" s="31">
        <v>57.291241723412931</v>
      </c>
      <c r="X13" s="31">
        <v>51.61991764903528</v>
      </c>
      <c r="Y13" s="31">
        <v>48.199784336740045</v>
      </c>
      <c r="Z13" s="32">
        <v>46.803348449627173</v>
      </c>
    </row>
    <row r="14" spans="1:26" ht="13.8" customHeight="1" x14ac:dyDescent="0.3">
      <c r="A14" s="19" t="s">
        <v>105</v>
      </c>
      <c r="B14" s="31">
        <v>73.436189510230363</v>
      </c>
      <c r="C14" s="31">
        <v>73.29149193342451</v>
      </c>
      <c r="D14" s="31">
        <v>73.568250010871296</v>
      </c>
      <c r="E14" s="31">
        <v>75.815250549849551</v>
      </c>
      <c r="F14" s="31">
        <v>78.734112428559243</v>
      </c>
      <c r="G14" s="31">
        <v>79.994061684254802</v>
      </c>
      <c r="H14" s="31">
        <v>83.835179774051909</v>
      </c>
      <c r="I14" s="31">
        <v>84.808647477346682</v>
      </c>
      <c r="J14" s="31">
        <v>87.742475075320527</v>
      </c>
      <c r="K14" s="31">
        <v>89.099372878831574</v>
      </c>
      <c r="L14" s="31">
        <v>90.657053101699404</v>
      </c>
      <c r="M14" s="31">
        <v>89.713386457424079</v>
      </c>
      <c r="N14" s="31">
        <v>88.656820359853455</v>
      </c>
      <c r="O14" s="31">
        <v>87.283803549617744</v>
      </c>
      <c r="P14" s="31">
        <v>84.940483596698598</v>
      </c>
      <c r="Q14" s="31">
        <v>83.848312543159821</v>
      </c>
      <c r="R14" s="31">
        <v>79.282957331737819</v>
      </c>
      <c r="S14" s="31">
        <v>77.049772320917413</v>
      </c>
      <c r="T14" s="31">
        <v>73.775200933291899</v>
      </c>
      <c r="U14" s="31">
        <v>71.528069193826653</v>
      </c>
      <c r="V14" s="31">
        <v>73.73706132807645</v>
      </c>
      <c r="W14" s="31">
        <v>80.584118107145628</v>
      </c>
      <c r="X14" s="31">
        <v>72.591323974333164</v>
      </c>
      <c r="Y14" s="31">
        <v>70.375965885766476</v>
      </c>
      <c r="Z14" s="32">
        <v>71.048875664467587</v>
      </c>
    </row>
    <row r="15" spans="1:26" ht="13.8" customHeight="1" x14ac:dyDescent="0.3">
      <c r="A15" s="19" t="s">
        <v>106</v>
      </c>
      <c r="B15" s="31">
        <v>4.7651691647939298</v>
      </c>
      <c r="C15" s="31">
        <v>4.9494146440318634</v>
      </c>
      <c r="D15" s="31">
        <v>5.0950713624016704</v>
      </c>
      <c r="E15" s="31">
        <v>5.5487231616398089</v>
      </c>
      <c r="F15" s="31">
        <v>5.7431394770009634</v>
      </c>
      <c r="G15" s="31">
        <v>5.6330743843073687</v>
      </c>
      <c r="H15" s="31">
        <v>5.7063561721784266</v>
      </c>
      <c r="I15" s="31">
        <v>5.9289497983185111</v>
      </c>
      <c r="J15" s="31">
        <v>5.9326834212801485</v>
      </c>
      <c r="K15" s="31">
        <v>6.0577921013819847</v>
      </c>
      <c r="L15" s="31">
        <v>5.927152226211799</v>
      </c>
      <c r="M15" s="31">
        <v>6.1280506668016583</v>
      </c>
      <c r="N15" s="31">
        <v>6.255319027001315</v>
      </c>
      <c r="O15" s="31">
        <v>6.0864950759785739</v>
      </c>
      <c r="P15" s="31">
        <v>6.1095287105962326</v>
      </c>
      <c r="Q15" s="31">
        <v>6.0558667345602677</v>
      </c>
      <c r="R15" s="31">
        <v>7.1692919406637099</v>
      </c>
      <c r="S15" s="31">
        <v>7.014203994122485</v>
      </c>
      <c r="T15" s="31">
        <v>6.8175053944790296</v>
      </c>
      <c r="U15" s="31">
        <v>6.8668915291788588</v>
      </c>
      <c r="V15" s="31">
        <v>6.983878135492791</v>
      </c>
      <c r="W15" s="31">
        <v>8.15175846822771</v>
      </c>
      <c r="X15" s="31">
        <v>7.754689511616994</v>
      </c>
      <c r="Y15" s="31">
        <v>7.4875110541080288</v>
      </c>
      <c r="Z15" s="32">
        <v>7.6370068182466557</v>
      </c>
    </row>
    <row r="16" spans="1:26" ht="17.399999999999999" customHeight="1" x14ac:dyDescent="0.3">
      <c r="A16" s="36" t="s">
        <v>54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</row>
    <row r="17" spans="1:26" ht="13.8" customHeight="1" x14ac:dyDescent="0.3">
      <c r="A17" s="36" t="s">
        <v>103</v>
      </c>
      <c r="B17" s="31">
        <v>69.80961015412511</v>
      </c>
      <c r="C17" s="31">
        <v>62.785614941386847</v>
      </c>
      <c r="D17" s="31">
        <v>69.292415949960912</v>
      </c>
      <c r="E17" s="31">
        <v>67.886374578719312</v>
      </c>
      <c r="F17" s="31">
        <v>68.216609261385386</v>
      </c>
      <c r="G17" s="31">
        <v>68.201438848920873</v>
      </c>
      <c r="H17" s="31">
        <v>63.721243623062847</v>
      </c>
      <c r="I17" s="31">
        <v>65.0226375108371</v>
      </c>
      <c r="J17" s="31">
        <v>64.366930044324533</v>
      </c>
      <c r="K17" s="31">
        <v>59.771007180283334</v>
      </c>
      <c r="L17" s="31">
        <v>63.009127490430863</v>
      </c>
      <c r="M17" s="31">
        <v>57.638888888888893</v>
      </c>
      <c r="N17" s="31">
        <v>62.223117196939185</v>
      </c>
      <c r="O17" s="31">
        <v>63.689083324855027</v>
      </c>
      <c r="P17" s="31">
        <v>64.909960321497607</v>
      </c>
      <c r="Q17" s="31">
        <v>61.06176826806621</v>
      </c>
      <c r="R17" s="31">
        <v>67.842469185289104</v>
      </c>
      <c r="S17" s="31">
        <v>65.355582042113625</v>
      </c>
      <c r="T17" s="31">
        <v>67.202982438928686</v>
      </c>
      <c r="U17" s="31">
        <v>66.20276408620856</v>
      </c>
      <c r="V17" s="31">
        <v>64.672364672364679</v>
      </c>
      <c r="W17" s="31">
        <v>64.132571856567736</v>
      </c>
      <c r="X17" s="31">
        <v>58.177117000646412</v>
      </c>
      <c r="Y17" s="31">
        <v>52.424159105489871</v>
      </c>
      <c r="Z17" s="32">
        <v>53.563239475373756</v>
      </c>
    </row>
    <row r="18" spans="1:26" ht="13.8" customHeight="1" x14ac:dyDescent="0.3">
      <c r="A18" s="19" t="s">
        <v>104</v>
      </c>
      <c r="B18" s="31">
        <v>15.727391874180864</v>
      </c>
      <c r="C18" s="31">
        <v>11.003236245954692</v>
      </c>
      <c r="D18" s="31">
        <v>12.002526847757423</v>
      </c>
      <c r="E18" s="31">
        <v>12.681159420289855</v>
      </c>
      <c r="F18" s="31">
        <v>12.089810017271159</v>
      </c>
      <c r="G18" s="31">
        <v>9.4339622641509422</v>
      </c>
      <c r="H18" s="31">
        <v>8.5975282106394424</v>
      </c>
      <c r="I18" s="31">
        <v>8.9757127771911289</v>
      </c>
      <c r="J18" s="31">
        <v>14.338821030270845</v>
      </c>
      <c r="K18" s="31">
        <v>13.623978201634877</v>
      </c>
      <c r="L18" s="31">
        <v>10.08403361344538</v>
      </c>
      <c r="M18" s="31">
        <v>13.675213675213675</v>
      </c>
      <c r="N18" s="31">
        <v>9.8550724637681153</v>
      </c>
      <c r="O18" s="31">
        <v>12.470308788598574</v>
      </c>
      <c r="P18" s="31">
        <v>14.872099940511601</v>
      </c>
      <c r="Q18" s="31">
        <v>8.1871345029239766</v>
      </c>
      <c r="R18" s="31">
        <v>7.7334919690660318</v>
      </c>
      <c r="S18" s="31">
        <v>6.5789473684210522</v>
      </c>
      <c r="T18" s="31">
        <v>4.7031158142269254</v>
      </c>
      <c r="U18" s="31">
        <v>5.793742757821553</v>
      </c>
      <c r="V18" s="31">
        <v>1.7142857142857142</v>
      </c>
      <c r="W18" s="31">
        <v>4.5197740112994351</v>
      </c>
      <c r="X18" s="31">
        <v>1.6657412548584121</v>
      </c>
      <c r="Y18" s="31">
        <v>2.1857923497267762</v>
      </c>
      <c r="Z18" s="32">
        <v>2.7367268746579092</v>
      </c>
    </row>
    <row r="19" spans="1:26" ht="13.8" customHeight="1" x14ac:dyDescent="0.3">
      <c r="A19" s="19" t="s">
        <v>8</v>
      </c>
      <c r="B19" s="31">
        <v>137.35137351373513</v>
      </c>
      <c r="C19" s="31">
        <v>122.6944667201283</v>
      </c>
      <c r="D19" s="31">
        <v>130.29827315541601</v>
      </c>
      <c r="E19" s="31">
        <v>130.91051191871824</v>
      </c>
      <c r="F19" s="31">
        <v>129.72542777556706</v>
      </c>
      <c r="G19" s="31">
        <v>133.25133251332514</v>
      </c>
      <c r="H19" s="31">
        <v>122.47474747474747</v>
      </c>
      <c r="I19" s="31">
        <v>119.28934010152284</v>
      </c>
      <c r="J19" s="31">
        <v>126.55601659751036</v>
      </c>
      <c r="K19" s="31">
        <v>106.67215815485996</v>
      </c>
      <c r="L19" s="31">
        <v>123.12811980033278</v>
      </c>
      <c r="M19" s="31">
        <v>108.46448319863889</v>
      </c>
      <c r="N19" s="31">
        <v>122.53829321663019</v>
      </c>
      <c r="O19" s="31">
        <v>116.75347222222223</v>
      </c>
      <c r="P19" s="31">
        <v>117.64705882352941</v>
      </c>
      <c r="Q19" s="31">
        <v>116.42156862745098</v>
      </c>
      <c r="R19" s="31">
        <v>113.9589905362776</v>
      </c>
      <c r="S19" s="31">
        <v>121.1310661062285</v>
      </c>
      <c r="T19" s="31">
        <v>114.3286949981196</v>
      </c>
      <c r="U19" s="31">
        <v>116.07142857142857</v>
      </c>
      <c r="V19" s="31">
        <v>102.60168559912056</v>
      </c>
      <c r="W19" s="31">
        <v>104.47214076246335</v>
      </c>
      <c r="X19" s="31">
        <v>88.855979266938164</v>
      </c>
      <c r="Y19" s="31">
        <v>71.563088512241052</v>
      </c>
      <c r="Z19" s="32">
        <v>75.623800383877153</v>
      </c>
    </row>
    <row r="20" spans="1:26" ht="13.8" customHeight="1" x14ac:dyDescent="0.3">
      <c r="A20" s="19" t="s">
        <v>105</v>
      </c>
      <c r="B20" s="31">
        <v>102.88335517693316</v>
      </c>
      <c r="C20" s="31">
        <v>93.961898611559576</v>
      </c>
      <c r="D20" s="31">
        <v>104.42024343369636</v>
      </c>
      <c r="E20" s="31">
        <v>103.6136872401663</v>
      </c>
      <c r="F20" s="31">
        <v>110.08</v>
      </c>
      <c r="G20" s="31">
        <v>110.53484602917342</v>
      </c>
      <c r="H20" s="31">
        <v>109.15726609157265</v>
      </c>
      <c r="I20" s="31">
        <v>117.8474114441417</v>
      </c>
      <c r="J20" s="31">
        <v>105.11660285415941</v>
      </c>
      <c r="K20" s="31">
        <v>110.5616389968209</v>
      </c>
      <c r="L20" s="31">
        <v>106.33727175080558</v>
      </c>
      <c r="M20" s="31">
        <v>97.68451519536903</v>
      </c>
      <c r="N20" s="31">
        <v>105.32069970845481</v>
      </c>
      <c r="O20" s="31">
        <v>112.83758786533481</v>
      </c>
      <c r="P20" s="31">
        <v>115.26832955404385</v>
      </c>
      <c r="Q20" s="31">
        <v>105.26315789473684</v>
      </c>
      <c r="R20" s="31">
        <v>127.60416666666666</v>
      </c>
      <c r="S20" s="31">
        <v>107.06482155863073</v>
      </c>
      <c r="T20" s="31">
        <v>122.47071352502662</v>
      </c>
      <c r="U20" s="31">
        <v>113.43385880740233</v>
      </c>
      <c r="V20" s="31">
        <v>124.54575487281136</v>
      </c>
      <c r="W20" s="31">
        <v>116.02564102564104</v>
      </c>
      <c r="X20" s="31">
        <v>108.66190624029805</v>
      </c>
      <c r="Y20" s="31">
        <v>102.95003010234799</v>
      </c>
      <c r="Z20" s="32">
        <v>103.76249265138155</v>
      </c>
    </row>
    <row r="21" spans="1:26" ht="13.8" customHeight="1" x14ac:dyDescent="0.3">
      <c r="A21" s="19" t="s">
        <v>106</v>
      </c>
      <c r="B21" s="31">
        <v>6.8728522336769755</v>
      </c>
      <c r="C21" s="31">
        <v>6.1433447098976108</v>
      </c>
      <c r="D21" s="31">
        <v>10.741859684457872</v>
      </c>
      <c r="E21" s="31">
        <v>8.2155767334866905</v>
      </c>
      <c r="F21" s="31">
        <v>7.1498212544686384</v>
      </c>
      <c r="G21" s="31">
        <v>9.0351726363343001</v>
      </c>
      <c r="H21" s="31">
        <v>8.2855321861057991</v>
      </c>
      <c r="I21" s="31">
        <v>9.4132412927518043</v>
      </c>
      <c r="J21" s="31">
        <v>10.585305105853053</v>
      </c>
      <c r="K21" s="31">
        <v>5.9153175591531761</v>
      </c>
      <c r="L21" s="31">
        <v>9.6663548487683197</v>
      </c>
      <c r="M21" s="31">
        <v>9.9688473520249232</v>
      </c>
      <c r="N21" s="31">
        <v>10.069225928256765</v>
      </c>
      <c r="O21" s="31">
        <v>9.8789037603569163</v>
      </c>
      <c r="P21" s="31">
        <v>8.9686098654708513</v>
      </c>
      <c r="Q21" s="31">
        <v>9.0061112898037958</v>
      </c>
      <c r="R21" s="31">
        <v>10.40988939492518</v>
      </c>
      <c r="S21" s="31">
        <v>11.869436201780417</v>
      </c>
      <c r="T21" s="31">
        <v>9.2838196286472154</v>
      </c>
      <c r="U21" s="31">
        <v>10.613598673300165</v>
      </c>
      <c r="V21" s="31">
        <v>6.9444444444444438</v>
      </c>
      <c r="W21" s="31">
        <v>9.7943192948090108</v>
      </c>
      <c r="X21" s="31">
        <v>11.912427559562138</v>
      </c>
      <c r="Y21" s="31">
        <v>11.597938144329897</v>
      </c>
      <c r="Z21" s="32">
        <v>9.4493320299771923</v>
      </c>
    </row>
    <row r="22" spans="1:26" ht="17.399999999999999" customHeight="1" x14ac:dyDescent="0.3">
      <c r="A22" s="36" t="s">
        <v>55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2"/>
    </row>
    <row r="23" spans="1:26" ht="13.8" customHeight="1" x14ac:dyDescent="0.3">
      <c r="A23" s="36" t="s">
        <v>103</v>
      </c>
      <c r="B23" s="31">
        <v>62.067504589747209</v>
      </c>
      <c r="C23" s="31">
        <v>66.305342436826905</v>
      </c>
      <c r="D23" s="31">
        <v>66.886349295379645</v>
      </c>
      <c r="E23" s="31">
        <v>61.369824757383228</v>
      </c>
      <c r="F23" s="31">
        <v>61.807095343680707</v>
      </c>
      <c r="G23" s="31">
        <v>61.00247865601763</v>
      </c>
      <c r="H23" s="31">
        <v>58.0289455547898</v>
      </c>
      <c r="I23" s="31">
        <v>59.031141868512108</v>
      </c>
      <c r="J23" s="31">
        <v>58.086084412870875</v>
      </c>
      <c r="K23" s="31">
        <v>62.622446123705572</v>
      </c>
      <c r="L23" s="31">
        <v>60.714036190875426</v>
      </c>
      <c r="M23" s="31">
        <v>57.553452506133894</v>
      </c>
      <c r="N23" s="31">
        <v>55.665722379603395</v>
      </c>
      <c r="O23" s="31">
        <v>58.895353013000069</v>
      </c>
      <c r="P23" s="31">
        <v>58.810637054354181</v>
      </c>
      <c r="Q23" s="31">
        <v>63.664827791859253</v>
      </c>
      <c r="R23" s="31">
        <v>62.95987256314951</v>
      </c>
      <c r="S23" s="31">
        <v>65.524658165616842</v>
      </c>
      <c r="T23" s="31">
        <v>63.567215150574356</v>
      </c>
      <c r="U23" s="31">
        <v>66.312582988362109</v>
      </c>
      <c r="V23" s="31">
        <v>64.955270322831581</v>
      </c>
      <c r="W23" s="31">
        <v>58.705546555581272</v>
      </c>
      <c r="X23" s="31">
        <v>57.340507302075331</v>
      </c>
      <c r="Y23" s="31">
        <v>54.83648617599755</v>
      </c>
      <c r="Z23" s="32">
        <v>51.912568306010932</v>
      </c>
    </row>
    <row r="24" spans="1:26" ht="13.8" customHeight="1" x14ac:dyDescent="0.3">
      <c r="A24" s="19" t="s">
        <v>104</v>
      </c>
      <c r="B24" s="31">
        <v>60.969254820218865</v>
      </c>
      <c r="C24" s="31">
        <v>62.404870624048705</v>
      </c>
      <c r="D24" s="31">
        <v>51.411290322580648</v>
      </c>
      <c r="E24" s="31">
        <v>47.781569965870311</v>
      </c>
      <c r="F24" s="31">
        <v>47.948363301060397</v>
      </c>
      <c r="G24" s="31">
        <v>50.711743772241995</v>
      </c>
      <c r="H24" s="31">
        <v>44.841097083151944</v>
      </c>
      <c r="I24" s="31">
        <v>42.354934349851753</v>
      </c>
      <c r="J24" s="31">
        <v>43.177892918825563</v>
      </c>
      <c r="K24" s="31">
        <v>51.056338028169016</v>
      </c>
      <c r="L24" s="31">
        <v>40.969162995594715</v>
      </c>
      <c r="M24" s="31">
        <v>34.778681120144533</v>
      </c>
      <c r="N24" s="31">
        <v>29.220779220779221</v>
      </c>
      <c r="O24" s="31">
        <v>30.680728667305846</v>
      </c>
      <c r="P24" s="31">
        <v>30.093734583127777</v>
      </c>
      <c r="Q24" s="31">
        <v>32.159264931087293</v>
      </c>
      <c r="R24" s="31">
        <v>33.105622700998417</v>
      </c>
      <c r="S24" s="31">
        <v>30.221262817053429</v>
      </c>
      <c r="T24" s="31">
        <v>30.150753768844218</v>
      </c>
      <c r="U24" s="31">
        <v>25.773195876288657</v>
      </c>
      <c r="V24" s="31">
        <v>26.376146788990827</v>
      </c>
      <c r="W24" s="31">
        <v>22.740193291642978</v>
      </c>
      <c r="X24" s="31">
        <v>22.300469483568076</v>
      </c>
      <c r="Y24" s="31">
        <v>19.963702359346641</v>
      </c>
      <c r="Z24" s="32">
        <v>12.711864406779663</v>
      </c>
    </row>
    <row r="25" spans="1:26" ht="13.8" customHeight="1" x14ac:dyDescent="0.3">
      <c r="A25" s="19" t="s">
        <v>8</v>
      </c>
      <c r="B25" s="31">
        <v>139.88187752564502</v>
      </c>
      <c r="C25" s="31">
        <v>147.14993804213137</v>
      </c>
      <c r="D25" s="31">
        <v>151.18397085610201</v>
      </c>
      <c r="E25" s="31">
        <v>135.95971563981044</v>
      </c>
      <c r="F25" s="31">
        <v>142.11737629459148</v>
      </c>
      <c r="G25" s="31">
        <v>135.73021181716834</v>
      </c>
      <c r="H25" s="31">
        <v>130.1388510754152</v>
      </c>
      <c r="I25" s="31">
        <v>128.9714593430264</v>
      </c>
      <c r="J25" s="31">
        <v>124.1199478487614</v>
      </c>
      <c r="K25" s="31">
        <v>131.22171945701359</v>
      </c>
      <c r="L25" s="31">
        <v>123.42079689018465</v>
      </c>
      <c r="M25" s="31">
        <v>111.29411764705883</v>
      </c>
      <c r="N25" s="31">
        <v>109.46196660482376</v>
      </c>
      <c r="O25" s="31">
        <v>115.66820276497695</v>
      </c>
      <c r="P25" s="31">
        <v>108.96994723560449</v>
      </c>
      <c r="Q25" s="31">
        <v>115.29627928341755</v>
      </c>
      <c r="R25" s="31">
        <v>107.47232472324724</v>
      </c>
      <c r="S25" s="31">
        <v>108.94495412844037</v>
      </c>
      <c r="T25" s="31">
        <v>106.66666666666667</v>
      </c>
      <c r="U25" s="31">
        <v>107.19257540603249</v>
      </c>
      <c r="V25" s="31">
        <v>104.38658221909454</v>
      </c>
      <c r="W25" s="31">
        <v>90.822179732313572</v>
      </c>
      <c r="X25" s="31">
        <v>85.825431558473142</v>
      </c>
      <c r="Y25" s="31">
        <v>84.741550695825055</v>
      </c>
      <c r="Z25" s="32">
        <v>80.985021579080978</v>
      </c>
    </row>
    <row r="26" spans="1:26" ht="13.8" customHeight="1" x14ac:dyDescent="0.3">
      <c r="A26" s="19" t="s">
        <v>105</v>
      </c>
      <c r="B26" s="31">
        <v>54.957296695135533</v>
      </c>
      <c r="C26" s="31">
        <v>61.680801850424061</v>
      </c>
      <c r="D26" s="31">
        <v>66.197183098591537</v>
      </c>
      <c r="E26" s="31">
        <v>63.53240152477764</v>
      </c>
      <c r="F26" s="31">
        <v>61.30790190735695</v>
      </c>
      <c r="G26" s="31">
        <v>63.106796116504853</v>
      </c>
      <c r="H26" s="31">
        <v>59.619890653475657</v>
      </c>
      <c r="I26" s="31">
        <v>69.839481836102507</v>
      </c>
      <c r="J26" s="31">
        <v>68.464101787337171</v>
      </c>
      <c r="K26" s="31">
        <v>73.801916932907346</v>
      </c>
      <c r="L26" s="31">
        <v>74.742268041237111</v>
      </c>
      <c r="M26" s="31">
        <v>81.046988331756538</v>
      </c>
      <c r="N26" s="31">
        <v>71.826625386996895</v>
      </c>
      <c r="O26" s="31">
        <v>72.036474164133736</v>
      </c>
      <c r="P26" s="31">
        <v>74.326325140657389</v>
      </c>
      <c r="Q26" s="31">
        <v>78.278451761987299</v>
      </c>
      <c r="R26" s="31">
        <v>80.550098231827107</v>
      </c>
      <c r="S26" s="31">
        <v>83.174256885737663</v>
      </c>
      <c r="T26" s="31">
        <v>73.471529782209387</v>
      </c>
      <c r="U26" s="31">
        <v>81.601621895590469</v>
      </c>
      <c r="V26" s="31">
        <v>77.982779827798282</v>
      </c>
      <c r="W26" s="31">
        <v>74.321105288232488</v>
      </c>
      <c r="X26" s="31">
        <v>76.511627906976742</v>
      </c>
      <c r="Y26" s="31">
        <v>72.338489535941775</v>
      </c>
      <c r="Z26" s="32">
        <v>67.675868210151378</v>
      </c>
    </row>
    <row r="27" spans="1:26" ht="13.8" customHeight="1" x14ac:dyDescent="0.3">
      <c r="A27" s="19" t="s">
        <v>106</v>
      </c>
      <c r="B27" s="31">
        <v>4.395604395604396</v>
      </c>
      <c r="C27" s="31">
        <v>6.2827225130890056</v>
      </c>
      <c r="D27" s="31">
        <v>6.2266500622665006</v>
      </c>
      <c r="E27" s="31">
        <v>5.270723526593196</v>
      </c>
      <c r="F27" s="31">
        <v>5.4757015742642023</v>
      </c>
      <c r="G27" s="31">
        <v>5.4728546409807359</v>
      </c>
      <c r="H27" s="31">
        <v>6.8099595658650776</v>
      </c>
      <c r="I27" s="31">
        <v>5.3897180762852406</v>
      </c>
      <c r="J27" s="31">
        <v>6.5226253567060741</v>
      </c>
      <c r="K27" s="31">
        <v>5.2931596091205213</v>
      </c>
      <c r="L27" s="31">
        <v>7.4642338793282184</v>
      </c>
      <c r="M27" s="31">
        <v>3.0237580993520519</v>
      </c>
      <c r="N27" s="31">
        <v>4.2966983265490732</v>
      </c>
      <c r="O27" s="31">
        <v>4.0408842405514624</v>
      </c>
      <c r="P27" s="31">
        <v>4.5859872611464967</v>
      </c>
      <c r="Q27" s="31">
        <v>4.9464138499587795</v>
      </c>
      <c r="R27" s="31">
        <v>4.1407867494824018</v>
      </c>
      <c r="S27" s="31">
        <v>5.4174633524537921</v>
      </c>
      <c r="T27" s="31">
        <v>7.1623465211459756</v>
      </c>
      <c r="U27" s="31">
        <v>7.1403070332024283</v>
      </c>
      <c r="V27" s="31">
        <v>9.7017606899029829</v>
      </c>
      <c r="W27" s="31">
        <v>10.276399716513112</v>
      </c>
      <c r="X27" s="31">
        <v>8.9872105081230558</v>
      </c>
      <c r="Y27" s="31">
        <v>8.0428954423592494</v>
      </c>
      <c r="Z27" s="32">
        <v>12.932428063368897</v>
      </c>
    </row>
    <row r="28" spans="1:26" ht="17.399999999999999" customHeight="1" x14ac:dyDescent="0.3">
      <c r="A28" s="36" t="s">
        <v>68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2"/>
    </row>
    <row r="29" spans="1:26" ht="13.8" customHeight="1" x14ac:dyDescent="0.3">
      <c r="A29" s="36" t="s">
        <v>103</v>
      </c>
      <c r="B29" s="31">
        <v>53.400199004975129</v>
      </c>
      <c r="C29" s="31">
        <v>52.294693516250518</v>
      </c>
      <c r="D29" s="31">
        <v>51.335236923234689</v>
      </c>
      <c r="E29" s="31">
        <v>51.930710818636825</v>
      </c>
      <c r="F29" s="31">
        <v>52.087607859134742</v>
      </c>
      <c r="G29" s="31">
        <v>51.900719950716841</v>
      </c>
      <c r="H29" s="31">
        <v>52.484543534533238</v>
      </c>
      <c r="I29" s="31">
        <v>51.636931501815859</v>
      </c>
      <c r="J29" s="31">
        <v>52.140311777226394</v>
      </c>
      <c r="K29" s="31">
        <v>50.105086841213179</v>
      </c>
      <c r="L29" s="31">
        <v>50.37924862136552</v>
      </c>
      <c r="M29" s="31">
        <v>46.762795210059259</v>
      </c>
      <c r="N29" s="31">
        <v>45.855535585624814</v>
      </c>
      <c r="O29" s="31">
        <v>44.226275662052458</v>
      </c>
      <c r="P29" s="31">
        <v>45.0304927778596</v>
      </c>
      <c r="Q29" s="31">
        <v>46.023718365365305</v>
      </c>
      <c r="R29" s="31">
        <v>48.651030283122559</v>
      </c>
      <c r="S29" s="31">
        <v>48.487533593472975</v>
      </c>
      <c r="T29" s="31">
        <v>48.5297635164738</v>
      </c>
      <c r="U29" s="31">
        <v>48.283129676991571</v>
      </c>
      <c r="V29" s="31">
        <v>48.144557714292937</v>
      </c>
      <c r="W29" s="31">
        <v>50.109340091103583</v>
      </c>
      <c r="X29" s="31">
        <v>45.794909656353994</v>
      </c>
      <c r="Y29" s="31">
        <v>44.680953624919141</v>
      </c>
      <c r="Z29" s="32">
        <v>44.181391475040328</v>
      </c>
    </row>
    <row r="30" spans="1:26" ht="13.8" customHeight="1" x14ac:dyDescent="0.3">
      <c r="A30" s="19" t="s">
        <v>104</v>
      </c>
      <c r="B30" s="31">
        <v>7.8922460866399717</v>
      </c>
      <c r="C30" s="31">
        <v>7.6158747708690964</v>
      </c>
      <c r="D30" s="31">
        <v>6.5131124913733611</v>
      </c>
      <c r="E30" s="31">
        <v>6.0054133303259274</v>
      </c>
      <c r="F30" s="31">
        <v>5.6655477152839619</v>
      </c>
      <c r="G30" s="31">
        <v>5.6161105941778544</v>
      </c>
      <c r="H30" s="31">
        <v>5.9725970789157641</v>
      </c>
      <c r="I30" s="31">
        <v>5.6739984485649222</v>
      </c>
      <c r="J30" s="31">
        <v>6.0352775621118013</v>
      </c>
      <c r="K30" s="31">
        <v>5.4669703872437356</v>
      </c>
      <c r="L30" s="31">
        <v>5.0259422190753655</v>
      </c>
      <c r="M30" s="31">
        <v>4.573914340971827</v>
      </c>
      <c r="N30" s="31">
        <v>4.4149478337551677</v>
      </c>
      <c r="O30" s="31">
        <v>4.2398685525847117</v>
      </c>
      <c r="P30" s="31">
        <v>3.6581483518073683</v>
      </c>
      <c r="Q30" s="31">
        <v>3.4071152701772398</v>
      </c>
      <c r="R30" s="31">
        <v>3.5270888627189052</v>
      </c>
      <c r="S30" s="31">
        <v>2.7959323313592712</v>
      </c>
      <c r="T30" s="31">
        <v>2.4284382588869557</v>
      </c>
      <c r="U30" s="31">
        <v>2.0251355053904345</v>
      </c>
      <c r="V30" s="31">
        <v>1.6442254801138403</v>
      </c>
      <c r="W30" s="31">
        <v>1.3204041273084668</v>
      </c>
      <c r="X30" s="31">
        <v>1.1653288060999345</v>
      </c>
      <c r="Y30" s="31">
        <v>1.1482805085242251</v>
      </c>
      <c r="Z30" s="32">
        <v>1.0866517106001121</v>
      </c>
    </row>
    <row r="31" spans="1:26" ht="13.8" customHeight="1" x14ac:dyDescent="0.3">
      <c r="A31" s="19" t="s">
        <v>8</v>
      </c>
      <c r="B31" s="31">
        <v>93.2659894636394</v>
      </c>
      <c r="C31" s="31">
        <v>92.439997007762557</v>
      </c>
      <c r="D31" s="31">
        <v>88.967246975508999</v>
      </c>
      <c r="E31" s="31">
        <v>89.384288747346062</v>
      </c>
      <c r="F31" s="31">
        <v>89.10064253173708</v>
      </c>
      <c r="G31" s="31">
        <v>88.032621468349248</v>
      </c>
      <c r="H31" s="31">
        <v>88.111067530640497</v>
      </c>
      <c r="I31" s="31">
        <v>85.88389258911667</v>
      </c>
      <c r="J31" s="31">
        <v>86.225633253252923</v>
      </c>
      <c r="K31" s="31">
        <v>82.128440366972484</v>
      </c>
      <c r="L31" s="31">
        <v>81.504603553200468</v>
      </c>
      <c r="M31" s="31">
        <v>74.50476787296374</v>
      </c>
      <c r="N31" s="31">
        <v>72.763117437464956</v>
      </c>
      <c r="O31" s="31">
        <v>68.607447030259621</v>
      </c>
      <c r="P31" s="31">
        <v>69.720677412260031</v>
      </c>
      <c r="Q31" s="31">
        <v>70.184535610797624</v>
      </c>
      <c r="R31" s="31">
        <v>73.68219220995266</v>
      </c>
      <c r="S31" s="31">
        <v>72.4953864646684</v>
      </c>
      <c r="T31" s="31">
        <v>70.383754497531598</v>
      </c>
      <c r="U31" s="31">
        <v>68.61329092473342</v>
      </c>
      <c r="V31" s="31">
        <v>66.592050794580587</v>
      </c>
      <c r="W31" s="31">
        <v>66.672251265042419</v>
      </c>
      <c r="X31" s="31">
        <v>60.034649402753715</v>
      </c>
      <c r="Y31" s="31">
        <v>56.312735501416903</v>
      </c>
      <c r="Z31" s="32">
        <v>53.130058523222516</v>
      </c>
    </row>
    <row r="32" spans="1:26" ht="13.8" customHeight="1" x14ac:dyDescent="0.3">
      <c r="A32" s="19" t="s">
        <v>105</v>
      </c>
      <c r="B32" s="31">
        <v>79.41764402338643</v>
      </c>
      <c r="C32" s="31">
        <v>77.542368639698893</v>
      </c>
      <c r="D32" s="31">
        <v>78.936070369519854</v>
      </c>
      <c r="E32" s="31">
        <v>82.006277753024989</v>
      </c>
      <c r="F32" s="31">
        <v>85.023617671575437</v>
      </c>
      <c r="G32" s="31">
        <v>87.227963199865172</v>
      </c>
      <c r="H32" s="31">
        <v>91.02129373400372</v>
      </c>
      <c r="I32" s="31">
        <v>92.081968429645187</v>
      </c>
      <c r="J32" s="31">
        <v>94.432661291403775</v>
      </c>
      <c r="K32" s="31">
        <v>92.042898077904681</v>
      </c>
      <c r="L32" s="31">
        <v>94.315667876330906</v>
      </c>
      <c r="M32" s="31">
        <v>88.650676819887323</v>
      </c>
      <c r="N32" s="31">
        <v>87.489707509344598</v>
      </c>
      <c r="O32" s="31">
        <v>85.620159519130738</v>
      </c>
      <c r="P32" s="31">
        <v>87.072116982386177</v>
      </c>
      <c r="Q32" s="31">
        <v>89.562478374476512</v>
      </c>
      <c r="R32" s="31">
        <v>94.102780370816163</v>
      </c>
      <c r="S32" s="31">
        <v>93.251080913217891</v>
      </c>
      <c r="T32" s="31">
        <v>94.635488308115541</v>
      </c>
      <c r="U32" s="31">
        <v>95.171184552543622</v>
      </c>
      <c r="V32" s="31">
        <v>96.281862507384261</v>
      </c>
      <c r="W32" s="31">
        <v>101.7680968554331</v>
      </c>
      <c r="X32" s="31">
        <v>91.734949341069864</v>
      </c>
      <c r="Y32" s="31">
        <v>89.967235861149419</v>
      </c>
      <c r="Z32" s="32">
        <v>89.733720010545753</v>
      </c>
    </row>
    <row r="33" spans="1:26" ht="13.8" customHeight="1" x14ac:dyDescent="0.3">
      <c r="A33" s="19" t="s">
        <v>106</v>
      </c>
      <c r="B33" s="31">
        <v>3.4501439155986997</v>
      </c>
      <c r="C33" s="31">
        <v>3.5332512449466611</v>
      </c>
      <c r="D33" s="31">
        <v>3.7722982334603397</v>
      </c>
      <c r="E33" s="31">
        <v>4.063100078311896</v>
      </c>
      <c r="F33" s="31">
        <v>4.0464708577300037</v>
      </c>
      <c r="G33" s="31">
        <v>4.4534307331072265</v>
      </c>
      <c r="H33" s="31">
        <v>4.7367597690861674</v>
      </c>
      <c r="I33" s="31">
        <v>5.0113158745554474</v>
      </c>
      <c r="J33" s="31">
        <v>5.2221412781979355</v>
      </c>
      <c r="K33" s="31">
        <v>5.1762570375652643</v>
      </c>
      <c r="L33" s="31">
        <v>5.0432725235041405</v>
      </c>
      <c r="M33" s="31">
        <v>5.0440232801074467</v>
      </c>
      <c r="N33" s="31">
        <v>5.1757190083054541</v>
      </c>
      <c r="O33" s="31">
        <v>5.3101785044570233</v>
      </c>
      <c r="P33" s="31">
        <v>5.5569026329669562</v>
      </c>
      <c r="Q33" s="31">
        <v>5.747632624609631</v>
      </c>
      <c r="R33" s="31">
        <v>6.0588449705469278</v>
      </c>
      <c r="S33" s="31">
        <v>6.3852126459875302</v>
      </c>
      <c r="T33" s="31">
        <v>6.5583911757921447</v>
      </c>
      <c r="U33" s="31">
        <v>6.5266465129173215</v>
      </c>
      <c r="V33" s="31">
        <v>6.4847805898303106</v>
      </c>
      <c r="W33" s="31">
        <v>6.8613130817698202</v>
      </c>
      <c r="X33" s="31">
        <v>6.6436012636780033</v>
      </c>
      <c r="Y33" s="31">
        <v>6.5758689145524674</v>
      </c>
      <c r="Z33" s="32">
        <v>6.674757281553398</v>
      </c>
    </row>
    <row r="34" spans="1:26" ht="17.399999999999999" customHeight="1" x14ac:dyDescent="0.3">
      <c r="A34" s="36" t="s">
        <v>69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</row>
    <row r="35" spans="1:26" ht="13.8" customHeight="1" x14ac:dyDescent="0.3">
      <c r="A35" s="36" t="s">
        <v>103</v>
      </c>
      <c r="B35" s="31">
        <v>60.193064196635326</v>
      </c>
      <c r="C35" s="31">
        <v>56.557082423203475</v>
      </c>
      <c r="D35" s="31">
        <v>55.797480913926634</v>
      </c>
      <c r="E35" s="31">
        <v>57.01271536302086</v>
      </c>
      <c r="F35" s="31">
        <v>58.092311069644914</v>
      </c>
      <c r="G35" s="31">
        <v>58.148223626112355</v>
      </c>
      <c r="H35" s="31">
        <v>59.083305453328869</v>
      </c>
      <c r="I35" s="31">
        <v>59.806416074285863</v>
      </c>
      <c r="J35" s="31">
        <v>62.100233758894397</v>
      </c>
      <c r="K35" s="31">
        <v>64.316335018235335</v>
      </c>
      <c r="L35" s="31">
        <v>64.117808469770409</v>
      </c>
      <c r="M35" s="31">
        <v>59.481876304281364</v>
      </c>
      <c r="N35" s="31">
        <v>60.122454412351921</v>
      </c>
      <c r="O35" s="31">
        <v>57.260066646309895</v>
      </c>
      <c r="P35" s="31">
        <v>57.565267942078002</v>
      </c>
      <c r="Q35" s="31">
        <v>54.068642293869061</v>
      </c>
      <c r="R35" s="31">
        <v>52.578652492457984</v>
      </c>
      <c r="S35" s="31">
        <v>52.022602924029066</v>
      </c>
      <c r="T35" s="31">
        <v>52.64801789083095</v>
      </c>
      <c r="U35" s="31">
        <v>54.400843157920534</v>
      </c>
      <c r="V35" s="31">
        <v>54.48454356344638</v>
      </c>
      <c r="W35" s="31">
        <v>57.986375762195117</v>
      </c>
      <c r="X35" s="31">
        <v>50.980164039322901</v>
      </c>
      <c r="Y35" s="31">
        <v>48.900725294650947</v>
      </c>
      <c r="Z35" s="32">
        <v>47.815525904235848</v>
      </c>
    </row>
    <row r="36" spans="1:26" ht="13.8" customHeight="1" x14ac:dyDescent="0.3">
      <c r="A36" s="19" t="s">
        <v>104</v>
      </c>
      <c r="B36" s="31">
        <v>23.152101717430494</v>
      </c>
      <c r="C36" s="31">
        <v>20.09079493866512</v>
      </c>
      <c r="D36" s="31">
        <v>18.673218673218674</v>
      </c>
      <c r="E36" s="31">
        <v>16.424075531077889</v>
      </c>
      <c r="F36" s="31">
        <v>12.676601509580026</v>
      </c>
      <c r="G36" s="31">
        <v>14.185063410051667</v>
      </c>
      <c r="H36" s="31">
        <v>13.63760341849259</v>
      </c>
      <c r="I36" s="31">
        <v>14.114326040931546</v>
      </c>
      <c r="J36" s="31">
        <v>14.480262023789003</v>
      </c>
      <c r="K36" s="31">
        <v>14.593527341402696</v>
      </c>
      <c r="L36" s="31">
        <v>13.108450581141309</v>
      </c>
      <c r="M36" s="31">
        <v>11.0134114930278</v>
      </c>
      <c r="N36" s="31">
        <v>11.475703783396092</v>
      </c>
      <c r="O36" s="31">
        <v>7.3905109489051091</v>
      </c>
      <c r="P36" s="31">
        <v>7.76555422020893</v>
      </c>
      <c r="Q36" s="31">
        <v>8.0667593880389425</v>
      </c>
      <c r="R36" s="31">
        <v>6.6802746335127106</v>
      </c>
      <c r="S36" s="31">
        <v>6.0403308242728375</v>
      </c>
      <c r="T36" s="31">
        <v>5.4629629629629628</v>
      </c>
      <c r="U36" s="31">
        <v>4.4235554326790156</v>
      </c>
      <c r="V36" s="31">
        <v>4.7899778924097278</v>
      </c>
      <c r="W36" s="31">
        <v>3.2831737346101231</v>
      </c>
      <c r="X36" s="31">
        <v>3.1069684864624945</v>
      </c>
      <c r="Y36" s="31">
        <v>3.7040227409768285</v>
      </c>
      <c r="Z36" s="32">
        <v>3.445088648012772</v>
      </c>
    </row>
    <row r="37" spans="1:26" ht="13.8" customHeight="1" x14ac:dyDescent="0.3">
      <c r="A37" s="19" t="s">
        <v>8</v>
      </c>
      <c r="B37" s="31">
        <v>109.34213042646778</v>
      </c>
      <c r="C37" s="31">
        <v>102.93774228200458</v>
      </c>
      <c r="D37" s="31">
        <v>97.589406443791674</v>
      </c>
      <c r="E37" s="31">
        <v>101.88679245283019</v>
      </c>
      <c r="F37" s="31">
        <v>104.27642507950068</v>
      </c>
      <c r="G37" s="31">
        <v>105.55084346432947</v>
      </c>
      <c r="H37" s="31">
        <v>104.16473425470735</v>
      </c>
      <c r="I37" s="31">
        <v>106.10831234256928</v>
      </c>
      <c r="J37" s="31">
        <v>107.97471642566455</v>
      </c>
      <c r="K37" s="31">
        <v>108.72085533943063</v>
      </c>
      <c r="L37" s="31">
        <v>107.52496433666191</v>
      </c>
      <c r="M37" s="31">
        <v>99.802416946193077</v>
      </c>
      <c r="N37" s="31">
        <v>102.25446531062032</v>
      </c>
      <c r="O37" s="31">
        <v>92.865900731120291</v>
      </c>
      <c r="P37" s="31">
        <v>96.288687419052309</v>
      </c>
      <c r="Q37" s="31">
        <v>87.891744170670435</v>
      </c>
      <c r="R37" s="31">
        <v>81.855919744011075</v>
      </c>
      <c r="S37" s="31">
        <v>81.999414886947804</v>
      </c>
      <c r="T37" s="31">
        <v>82.761681865870386</v>
      </c>
      <c r="U37" s="31">
        <v>81.949014788090238</v>
      </c>
      <c r="V37" s="31">
        <v>83.727399165507649</v>
      </c>
      <c r="W37" s="31">
        <v>91.249303288478387</v>
      </c>
      <c r="X37" s="31">
        <v>77.452059100911654</v>
      </c>
      <c r="Y37" s="31">
        <v>72.902551395717992</v>
      </c>
      <c r="Z37" s="32">
        <v>70.937775901117035</v>
      </c>
    </row>
    <row r="38" spans="1:26" ht="13.8" customHeight="1" x14ac:dyDescent="0.3">
      <c r="A38" s="19" t="s">
        <v>105</v>
      </c>
      <c r="B38" s="31">
        <v>80.419412245683233</v>
      </c>
      <c r="C38" s="31">
        <v>75.895011097172628</v>
      </c>
      <c r="D38" s="31">
        <v>79.616607263269444</v>
      </c>
      <c r="E38" s="31">
        <v>81.32196367490485</v>
      </c>
      <c r="F38" s="31">
        <v>86.458130950068011</v>
      </c>
      <c r="G38" s="31">
        <v>85.907806256700127</v>
      </c>
      <c r="H38" s="31">
        <v>91.670702179176743</v>
      </c>
      <c r="I38" s="31">
        <v>91.801551575519582</v>
      </c>
      <c r="J38" s="31">
        <v>94.684854186265298</v>
      </c>
      <c r="K38" s="31">
        <v>100.49408035797521</v>
      </c>
      <c r="L38" s="31">
        <v>103.04680531430449</v>
      </c>
      <c r="M38" s="31">
        <v>95.433725267979412</v>
      </c>
      <c r="N38" s="31">
        <v>94.552492447129907</v>
      </c>
      <c r="O38" s="31">
        <v>94.345825115055888</v>
      </c>
      <c r="P38" s="31">
        <v>91.179201485608161</v>
      </c>
      <c r="Q38" s="31">
        <v>86.509181507797365</v>
      </c>
      <c r="R38" s="31">
        <v>86.33159388446397</v>
      </c>
      <c r="S38" s="31">
        <v>83.694728841596998</v>
      </c>
      <c r="T38" s="31">
        <v>84.336827514510958</v>
      </c>
      <c r="U38" s="31">
        <v>89.579988168680799</v>
      </c>
      <c r="V38" s="31">
        <v>89.048444334406199</v>
      </c>
      <c r="W38" s="31">
        <v>94.140326920759861</v>
      </c>
      <c r="X38" s="31">
        <v>84.923220102373207</v>
      </c>
      <c r="Y38" s="31">
        <v>82.611121443183933</v>
      </c>
      <c r="Z38" s="32">
        <v>80.496581504138177</v>
      </c>
    </row>
    <row r="39" spans="1:26" ht="13.8" customHeight="1" x14ac:dyDescent="0.3">
      <c r="A39" s="19" t="s">
        <v>106</v>
      </c>
      <c r="B39" s="31">
        <v>5.761316872427984</v>
      </c>
      <c r="C39" s="31">
        <v>5.3416649868978023</v>
      </c>
      <c r="D39" s="31">
        <v>5.5990486572193046</v>
      </c>
      <c r="E39" s="31">
        <v>6.2308328871148326</v>
      </c>
      <c r="F39" s="31">
        <v>6.0307279950222563</v>
      </c>
      <c r="G39" s="31">
        <v>5.9389140271493206</v>
      </c>
      <c r="H39" s="31">
        <v>5.8566514827554146</v>
      </c>
      <c r="I39" s="31">
        <v>5.6891172692237104</v>
      </c>
      <c r="J39" s="31">
        <v>7.3066033427710293</v>
      </c>
      <c r="K39" s="31">
        <v>7.7230726796303957</v>
      </c>
      <c r="L39" s="31">
        <v>7.0241161320533836</v>
      </c>
      <c r="M39" s="31">
        <v>7.5116478083103546</v>
      </c>
      <c r="N39" s="31">
        <v>7.5667443963260839</v>
      </c>
      <c r="O39" s="31">
        <v>8.4568605093120492</v>
      </c>
      <c r="P39" s="31">
        <v>7.3065902578796562</v>
      </c>
      <c r="Q39" s="31">
        <v>7.2550809590160004</v>
      </c>
      <c r="R39" s="31">
        <v>8.4049757456414209</v>
      </c>
      <c r="S39" s="31">
        <v>7.6710501238803124</v>
      </c>
      <c r="T39" s="31">
        <v>7.3457165582744581</v>
      </c>
      <c r="U39" s="31">
        <v>9.3329673346143291</v>
      </c>
      <c r="V39" s="31">
        <v>8.3820054393865071</v>
      </c>
      <c r="W39" s="31">
        <v>8.5704341773253283</v>
      </c>
      <c r="X39" s="31">
        <v>7.9304169864415455</v>
      </c>
      <c r="Y39" s="31">
        <v>7.02429234435757</v>
      </c>
      <c r="Z39" s="32">
        <v>7.5766883728549788</v>
      </c>
    </row>
    <row r="40" spans="1:26" ht="17.399999999999999" customHeight="1" x14ac:dyDescent="0.3">
      <c r="A40" s="36" t="s">
        <v>70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1:26" ht="13.8" customHeight="1" x14ac:dyDescent="0.3">
      <c r="A41" s="36" t="s">
        <v>103</v>
      </c>
      <c r="B41" s="31">
        <v>55.492785150958134</v>
      </c>
      <c r="C41" s="31">
        <v>53.093748068339117</v>
      </c>
      <c r="D41" s="31">
        <v>51.781912483616715</v>
      </c>
      <c r="E41" s="31">
        <v>52.560870245268546</v>
      </c>
      <c r="F41" s="31">
        <v>52.83867914899934</v>
      </c>
      <c r="G41" s="31">
        <v>52.396159055218426</v>
      </c>
      <c r="H41" s="31">
        <v>53.72554634126643</v>
      </c>
      <c r="I41" s="31">
        <v>53.229463562107874</v>
      </c>
      <c r="J41" s="31">
        <v>54.493629947803591</v>
      </c>
      <c r="K41" s="31">
        <v>55.025614635510053</v>
      </c>
      <c r="L41" s="31">
        <v>54.033539757550493</v>
      </c>
      <c r="M41" s="31">
        <v>52.288030065942927</v>
      </c>
      <c r="N41" s="31">
        <v>51.657555200395095</v>
      </c>
      <c r="O41" s="31">
        <v>50.026798101744589</v>
      </c>
      <c r="P41" s="31">
        <v>49.668047385531629</v>
      </c>
      <c r="Q41" s="31">
        <v>49.319896930035206</v>
      </c>
      <c r="R41" s="31">
        <v>48.982909687838266</v>
      </c>
      <c r="S41" s="31">
        <v>47.012169858241123</v>
      </c>
      <c r="T41" s="31">
        <v>45.699054039036028</v>
      </c>
      <c r="U41" s="31">
        <v>45.117638777318611</v>
      </c>
      <c r="V41" s="31">
        <v>43.848080306323091</v>
      </c>
      <c r="W41" s="31">
        <v>46.408366802696754</v>
      </c>
      <c r="X41" s="31">
        <v>42.306509920481616</v>
      </c>
      <c r="Y41" s="31">
        <v>42.186457272846837</v>
      </c>
      <c r="Z41" s="32">
        <v>43.445688664578775</v>
      </c>
    </row>
    <row r="42" spans="1:26" ht="13.8" customHeight="1" x14ac:dyDescent="0.3">
      <c r="A42" s="19" t="s">
        <v>104</v>
      </c>
      <c r="B42" s="31">
        <v>11.738013103975181</v>
      </c>
      <c r="C42" s="31">
        <v>11.038206810612063</v>
      </c>
      <c r="D42" s="31">
        <v>10.060270303177889</v>
      </c>
      <c r="E42" s="31">
        <v>9.0694681080598478</v>
      </c>
      <c r="F42" s="31">
        <v>8.1729311365572617</v>
      </c>
      <c r="G42" s="31">
        <v>8.0437939894983792</v>
      </c>
      <c r="H42" s="31">
        <v>8.7268993839835716</v>
      </c>
      <c r="I42" s="31">
        <v>9.104973830606669</v>
      </c>
      <c r="J42" s="31">
        <v>9.3169110358098521</v>
      </c>
      <c r="K42" s="31">
        <v>9.5205079316166898</v>
      </c>
      <c r="L42" s="31">
        <v>8.4467236175763478</v>
      </c>
      <c r="M42" s="31">
        <v>7.1031422158743114</v>
      </c>
      <c r="N42" s="31">
        <v>6.0343788270081289</v>
      </c>
      <c r="O42" s="31">
        <v>5.6390977443609023</v>
      </c>
      <c r="P42" s="31">
        <v>5.0402843302176743</v>
      </c>
      <c r="Q42" s="31">
        <v>4.6094588621582373</v>
      </c>
      <c r="R42" s="31">
        <v>3.8856244572486229</v>
      </c>
      <c r="S42" s="31">
        <v>2.9855135466878062</v>
      </c>
      <c r="T42" s="31">
        <v>2.539245811851528</v>
      </c>
      <c r="U42" s="31">
        <v>2.256317689530686</v>
      </c>
      <c r="V42" s="31">
        <v>1.6565504924355174</v>
      </c>
      <c r="W42" s="31">
        <v>1.6856436123148859</v>
      </c>
      <c r="X42" s="31">
        <v>1.3883670129092658</v>
      </c>
      <c r="Y42" s="31">
        <v>1.4435605326800858</v>
      </c>
      <c r="Z42" s="32">
        <v>1.4180914085760767</v>
      </c>
    </row>
    <row r="43" spans="1:26" ht="13.8" customHeight="1" x14ac:dyDescent="0.3">
      <c r="A43" s="19" t="s">
        <v>8</v>
      </c>
      <c r="B43" s="31">
        <v>101.03444006037302</v>
      </c>
      <c r="C43" s="31">
        <v>95.587683448525254</v>
      </c>
      <c r="D43" s="31">
        <v>92.224338095783168</v>
      </c>
      <c r="E43" s="31">
        <v>92.839129257251798</v>
      </c>
      <c r="F43" s="31">
        <v>93.004945062775221</v>
      </c>
      <c r="G43" s="31">
        <v>92.523971288261691</v>
      </c>
      <c r="H43" s="31">
        <v>94.626737354921914</v>
      </c>
      <c r="I43" s="31">
        <v>92.159934368491221</v>
      </c>
      <c r="J43" s="31">
        <v>95.181842360686545</v>
      </c>
      <c r="K43" s="31">
        <v>95.103229756002392</v>
      </c>
      <c r="L43" s="31">
        <v>91.415972562469378</v>
      </c>
      <c r="M43" s="31">
        <v>87.162097924259228</v>
      </c>
      <c r="N43" s="31">
        <v>84.863482229085747</v>
      </c>
      <c r="O43" s="31">
        <v>80.875635091739653</v>
      </c>
      <c r="P43" s="31">
        <v>77.991165340678776</v>
      </c>
      <c r="Q43" s="31">
        <v>76.970466722141936</v>
      </c>
      <c r="R43" s="31">
        <v>74.679282101465844</v>
      </c>
      <c r="S43" s="31">
        <v>70.384950116136324</v>
      </c>
      <c r="T43" s="31">
        <v>66.55598502339015</v>
      </c>
      <c r="U43" s="31">
        <v>62.818434293079484</v>
      </c>
      <c r="V43" s="31">
        <v>59.373763470893557</v>
      </c>
      <c r="W43" s="31">
        <v>60.745374051266097</v>
      </c>
      <c r="X43" s="31">
        <v>55.039892914384346</v>
      </c>
      <c r="Y43" s="31">
        <v>53.069262956123332</v>
      </c>
      <c r="Z43" s="32">
        <v>52.749611406141092</v>
      </c>
    </row>
    <row r="44" spans="1:26" ht="13.8" customHeight="1" x14ac:dyDescent="0.3">
      <c r="A44" s="19" t="s">
        <v>105</v>
      </c>
      <c r="B44" s="31">
        <v>79.101319205775098</v>
      </c>
      <c r="C44" s="31">
        <v>77.560943713628447</v>
      </c>
      <c r="D44" s="31">
        <v>77.257636219810209</v>
      </c>
      <c r="E44" s="31">
        <v>80.546184738955816</v>
      </c>
      <c r="F44" s="31">
        <v>82.827168921796869</v>
      </c>
      <c r="G44" s="31">
        <v>82.88475314688381</v>
      </c>
      <c r="H44" s="31">
        <v>86.178340388852774</v>
      </c>
      <c r="I44" s="31">
        <v>86.944656211158929</v>
      </c>
      <c r="J44" s="31">
        <v>88.843203638352108</v>
      </c>
      <c r="K44" s="31">
        <v>90.70275015332075</v>
      </c>
      <c r="L44" s="31">
        <v>90.896737489279985</v>
      </c>
      <c r="M44" s="31">
        <v>89.428186456330522</v>
      </c>
      <c r="N44" s="31">
        <v>90.148439866707065</v>
      </c>
      <c r="O44" s="31">
        <v>88.352928382411591</v>
      </c>
      <c r="P44" s="31">
        <v>89.558659402741711</v>
      </c>
      <c r="Q44" s="31">
        <v>89.178470593865143</v>
      </c>
      <c r="R44" s="31">
        <v>89.66604532347877</v>
      </c>
      <c r="S44" s="31">
        <v>86.504117363132423</v>
      </c>
      <c r="T44" s="31">
        <v>85.260952633444461</v>
      </c>
      <c r="U44" s="31">
        <v>85.597776033416167</v>
      </c>
      <c r="V44" s="31">
        <v>84.18280523799163</v>
      </c>
      <c r="W44" s="31">
        <v>90.548047448421741</v>
      </c>
      <c r="X44" s="31">
        <v>81.958927287568457</v>
      </c>
      <c r="Y44" s="31">
        <v>82.857913298190141</v>
      </c>
      <c r="Z44" s="32">
        <v>86.613373077704765</v>
      </c>
    </row>
    <row r="45" spans="1:26" ht="13.8" customHeight="1" x14ac:dyDescent="0.3">
      <c r="A45" s="19" t="s">
        <v>106</v>
      </c>
      <c r="B45" s="31">
        <v>3.8190028086673053</v>
      </c>
      <c r="C45" s="31">
        <v>3.6963837748548545</v>
      </c>
      <c r="D45" s="31">
        <v>4.0168786149493538</v>
      </c>
      <c r="E45" s="31">
        <v>4.0383773646392784</v>
      </c>
      <c r="F45" s="31">
        <v>4.1826828696814067</v>
      </c>
      <c r="G45" s="31">
        <v>4.5805018500590577</v>
      </c>
      <c r="H45" s="31">
        <v>4.7692732285002837</v>
      </c>
      <c r="I45" s="31">
        <v>5.2087642053723808</v>
      </c>
      <c r="J45" s="31">
        <v>5.3208014985114422</v>
      </c>
      <c r="K45" s="31">
        <v>5.5587985172586469</v>
      </c>
      <c r="L45" s="31">
        <v>5.9018704792866483</v>
      </c>
      <c r="M45" s="31">
        <v>5.9090713702339839</v>
      </c>
      <c r="N45" s="31">
        <v>5.7404471624983779</v>
      </c>
      <c r="O45" s="31">
        <v>5.6624351818534295</v>
      </c>
      <c r="P45" s="31">
        <v>5.9593566886921829</v>
      </c>
      <c r="Q45" s="31">
        <v>5.9083827770227719</v>
      </c>
      <c r="R45" s="31">
        <v>6.1138634413661395</v>
      </c>
      <c r="S45" s="31">
        <v>6.0095350546928961</v>
      </c>
      <c r="T45" s="31">
        <v>5.6955664969318613</v>
      </c>
      <c r="U45" s="31">
        <v>6.1870894369663745</v>
      </c>
      <c r="V45" s="31">
        <v>6.0482665337794543</v>
      </c>
      <c r="W45" s="31">
        <v>6.3315436933813878</v>
      </c>
      <c r="X45" s="31">
        <v>6.2422079876187606</v>
      </c>
      <c r="Y45" s="31">
        <v>6.3434036289507478</v>
      </c>
      <c r="Z45" s="32">
        <v>6.8839553718072146</v>
      </c>
    </row>
    <row r="46" spans="1:26" ht="17.399999999999999" customHeight="1" x14ac:dyDescent="0.3">
      <c r="A46" s="36" t="s">
        <v>71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2"/>
    </row>
    <row r="47" spans="1:26" ht="13.8" customHeight="1" x14ac:dyDescent="0.3">
      <c r="A47" s="36" t="s">
        <v>103</v>
      </c>
      <c r="B47" s="31">
        <v>45.622916938859206</v>
      </c>
      <c r="C47" s="31">
        <v>46.09914243882033</v>
      </c>
      <c r="D47" s="31">
        <v>48.158308470514434</v>
      </c>
      <c r="E47" s="31">
        <v>49.643707009156522</v>
      </c>
      <c r="F47" s="31">
        <v>50.268055121137806</v>
      </c>
      <c r="G47" s="31">
        <v>50.147653185231519</v>
      </c>
      <c r="H47" s="31">
        <v>51.957767787587002</v>
      </c>
      <c r="I47" s="31">
        <v>52.181326234692342</v>
      </c>
      <c r="J47" s="31">
        <v>52.567284787513238</v>
      </c>
      <c r="K47" s="31">
        <v>53.218880442807595</v>
      </c>
      <c r="L47" s="31">
        <v>54.595154745521455</v>
      </c>
      <c r="M47" s="31">
        <v>52.515204366227891</v>
      </c>
      <c r="N47" s="31">
        <v>53.01517141620495</v>
      </c>
      <c r="O47" s="31">
        <v>53.076079155515018</v>
      </c>
      <c r="P47" s="31">
        <v>53.595832746411538</v>
      </c>
      <c r="Q47" s="31">
        <v>53.498009467371844</v>
      </c>
      <c r="R47" s="31">
        <v>54.443923093043921</v>
      </c>
      <c r="S47" s="31">
        <v>53.130127035392775</v>
      </c>
      <c r="T47" s="31">
        <v>52.925692202037958</v>
      </c>
      <c r="U47" s="31">
        <v>51.936502350505066</v>
      </c>
      <c r="V47" s="31">
        <v>51.018557370836099</v>
      </c>
      <c r="W47" s="31">
        <v>51.348341670965802</v>
      </c>
      <c r="X47" s="31">
        <v>46.790449980342402</v>
      </c>
      <c r="Y47" s="31">
        <v>44.483787982396777</v>
      </c>
      <c r="Z47" s="32">
        <v>43.600419320822503</v>
      </c>
    </row>
    <row r="48" spans="1:26" ht="13.8" customHeight="1" x14ac:dyDescent="0.3">
      <c r="A48" s="19" t="s">
        <v>104</v>
      </c>
      <c r="B48" s="31">
        <v>5.0249624548443403</v>
      </c>
      <c r="C48" s="31">
        <v>4.7770573006420172</v>
      </c>
      <c r="D48" s="31">
        <v>4.7978630905288222</v>
      </c>
      <c r="E48" s="31">
        <v>4.27577214076691</v>
      </c>
      <c r="F48" s="31">
        <v>4.2890279662129638</v>
      </c>
      <c r="G48" s="31">
        <v>4.2537684744598696</v>
      </c>
      <c r="H48" s="31">
        <v>4.1731045603902546</v>
      </c>
      <c r="I48" s="31">
        <v>4.1681264386257295</v>
      </c>
      <c r="J48" s="31">
        <v>4.2096244834594287</v>
      </c>
      <c r="K48" s="31">
        <v>4.1819350691096107</v>
      </c>
      <c r="L48" s="31">
        <v>4.1312439234377711</v>
      </c>
      <c r="M48" s="31">
        <v>4.1085640432623629</v>
      </c>
      <c r="N48" s="31">
        <v>3.704732796147078</v>
      </c>
      <c r="O48" s="31">
        <v>3.5664374755436299</v>
      </c>
      <c r="P48" s="31">
        <v>3.4544385473563679</v>
      </c>
      <c r="Q48" s="31">
        <v>3.1050495621286793</v>
      </c>
      <c r="R48" s="31">
        <v>3.1477458333994068</v>
      </c>
      <c r="S48" s="31">
        <v>3.157409361249834</v>
      </c>
      <c r="T48" s="31">
        <v>3.0239129357122971</v>
      </c>
      <c r="U48" s="31">
        <v>2.3321969443763599</v>
      </c>
      <c r="V48" s="31">
        <v>1.8680740700437093</v>
      </c>
      <c r="W48" s="31">
        <v>1.6072560174744839</v>
      </c>
      <c r="X48" s="31">
        <v>1.4169249962848918</v>
      </c>
      <c r="Y48" s="31">
        <v>1.2152359356807527</v>
      </c>
      <c r="Z48" s="32">
        <v>1.0418579800644483</v>
      </c>
    </row>
    <row r="49" spans="1:26" ht="13.8" customHeight="1" x14ac:dyDescent="0.3">
      <c r="A49" s="19" t="s">
        <v>8</v>
      </c>
      <c r="B49" s="31">
        <v>73.431926223804396</v>
      </c>
      <c r="C49" s="31">
        <v>71.60888232306911</v>
      </c>
      <c r="D49" s="31">
        <v>73.870040682267756</v>
      </c>
      <c r="E49" s="31">
        <v>73.99643722254163</v>
      </c>
      <c r="F49" s="31">
        <v>73.350791015569285</v>
      </c>
      <c r="G49" s="31">
        <v>72.53660685845729</v>
      </c>
      <c r="H49" s="31">
        <v>74.733473059782241</v>
      </c>
      <c r="I49" s="31">
        <v>75.085908096931107</v>
      </c>
      <c r="J49" s="31">
        <v>76.470128827547626</v>
      </c>
      <c r="K49" s="31">
        <v>76.146999611485896</v>
      </c>
      <c r="L49" s="31">
        <v>77.038513253937765</v>
      </c>
      <c r="M49" s="31">
        <v>73.033492312132267</v>
      </c>
      <c r="N49" s="31">
        <v>72.735107360342127</v>
      </c>
      <c r="O49" s="31">
        <v>71.781847983532828</v>
      </c>
      <c r="P49" s="31">
        <v>72.124880832954275</v>
      </c>
      <c r="Q49" s="31">
        <v>72.233605768712678</v>
      </c>
      <c r="R49" s="31">
        <v>72.53531684958709</v>
      </c>
      <c r="S49" s="31">
        <v>69.826502734326681</v>
      </c>
      <c r="T49" s="31">
        <v>69.339339801048581</v>
      </c>
      <c r="U49" s="31">
        <v>66.664900777822098</v>
      </c>
      <c r="V49" s="31">
        <v>63.868984739916755</v>
      </c>
      <c r="W49" s="31">
        <v>61.263357168109295</v>
      </c>
      <c r="X49" s="31">
        <v>55.009253056161739</v>
      </c>
      <c r="Y49" s="31">
        <v>50.750401580783269</v>
      </c>
      <c r="Z49" s="32">
        <v>47.458902739591352</v>
      </c>
    </row>
    <row r="50" spans="1:26" ht="13.8" customHeight="1" x14ac:dyDescent="0.3">
      <c r="A50" s="19" t="s">
        <v>105</v>
      </c>
      <c r="B50" s="31">
        <v>75.319776067088583</v>
      </c>
      <c r="C50" s="31">
        <v>78.319413118117424</v>
      </c>
      <c r="D50" s="31">
        <v>82.999502064024924</v>
      </c>
      <c r="E50" s="31">
        <v>88.240474467281103</v>
      </c>
      <c r="F50" s="31">
        <v>91.567845026669389</v>
      </c>
      <c r="G50" s="31">
        <v>93.731189268208794</v>
      </c>
      <c r="H50" s="31">
        <v>99.108606843260233</v>
      </c>
      <c r="I50" s="31">
        <v>100.62611064055935</v>
      </c>
      <c r="J50" s="31">
        <v>101.65927127459918</v>
      </c>
      <c r="K50" s="31">
        <v>104.08523070723352</v>
      </c>
      <c r="L50" s="31">
        <v>106.9381950395704</v>
      </c>
      <c r="M50" s="31">
        <v>102.62123197903014</v>
      </c>
      <c r="N50" s="31">
        <v>103.77088096249689</v>
      </c>
      <c r="O50" s="31">
        <v>103.97163120567376</v>
      </c>
      <c r="P50" s="31">
        <v>103.92967418630941</v>
      </c>
      <c r="Q50" s="31">
        <v>102.86467725620383</v>
      </c>
      <c r="R50" s="31">
        <v>103.94931459813527</v>
      </c>
      <c r="S50" s="31">
        <v>100.9131588657945</v>
      </c>
      <c r="T50" s="31">
        <v>100.31353856712406</v>
      </c>
      <c r="U50" s="31">
        <v>98.752063648713687</v>
      </c>
      <c r="V50" s="31">
        <v>98.224164843602651</v>
      </c>
      <c r="W50" s="31">
        <v>101.238995997491</v>
      </c>
      <c r="X50" s="31">
        <v>91.691029801843356</v>
      </c>
      <c r="Y50" s="31">
        <v>87.937463249282288</v>
      </c>
      <c r="Z50" s="32">
        <v>87.424335132536442</v>
      </c>
    </row>
    <row r="51" spans="1:26" ht="15" thickBot="1" x14ac:dyDescent="0.35">
      <c r="A51" s="22" t="s">
        <v>106</v>
      </c>
      <c r="B51" s="46">
        <v>5.0337636837020199</v>
      </c>
      <c r="C51" s="46">
        <v>5.3754838978953705</v>
      </c>
      <c r="D51" s="46">
        <v>5.7881465427416332</v>
      </c>
      <c r="E51" s="46">
        <v>6.336596697917531</v>
      </c>
      <c r="F51" s="46">
        <v>7.1782837702129401</v>
      </c>
      <c r="G51" s="46">
        <v>7.2814799624832336</v>
      </c>
      <c r="H51" s="46">
        <v>7.91923178154574</v>
      </c>
      <c r="I51" s="46">
        <v>8.443084187887159</v>
      </c>
      <c r="J51" s="46">
        <v>8.4064039289961396</v>
      </c>
      <c r="K51" s="46">
        <v>8.5879427958914221</v>
      </c>
      <c r="L51" s="46">
        <v>8.9921951851097468</v>
      </c>
      <c r="M51" s="46">
        <v>8.9225839227793191</v>
      </c>
      <c r="N51" s="46">
        <v>9.0669424263862428</v>
      </c>
      <c r="O51" s="46">
        <v>9.0286612690584125</v>
      </c>
      <c r="P51" s="46">
        <v>9.3989121416059742</v>
      </c>
      <c r="Q51" s="46">
        <v>9.0078840182901825</v>
      </c>
      <c r="R51" s="46">
        <v>9.6835598049337008</v>
      </c>
      <c r="S51" s="46">
        <v>9.7615236526226781</v>
      </c>
      <c r="T51" s="46">
        <v>9.2816920623421098</v>
      </c>
      <c r="U51" s="46">
        <v>9.8354534443698327</v>
      </c>
      <c r="V51" s="46">
        <v>9.829367564182844</v>
      </c>
      <c r="W51" s="46">
        <v>9.8926340743153212</v>
      </c>
      <c r="X51" s="46">
        <v>9.720204913275758</v>
      </c>
      <c r="Y51" s="46">
        <v>9.3132773499963886</v>
      </c>
      <c r="Z51" s="46">
        <v>9.6282886569425195</v>
      </c>
    </row>
    <row r="52" spans="1:26" ht="13.8" customHeight="1" x14ac:dyDescent="0.3">
      <c r="A52" s="55" t="s">
        <v>107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19"/>
      <c r="U52" s="19"/>
      <c r="V52" s="19"/>
      <c r="W52" s="19"/>
      <c r="X52" s="19"/>
      <c r="Y52" s="19"/>
      <c r="Z52" s="19"/>
    </row>
    <row r="53" spans="1:26" ht="13.8" customHeight="1" x14ac:dyDescent="0.3">
      <c r="A53" s="55" t="s">
        <v>56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3.8" customHeight="1" x14ac:dyDescent="0.3">
      <c r="A54" s="55" t="s">
        <v>95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</sheetData>
  <pageMargins left="0.7" right="0.7" top="0.75" bottom="0.75" header="0.3" footer="0.3"/>
  <ignoredErrors>
    <ignoredError sqref="B3:Z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0046-13B1-43E1-AD95-4EDE5FBCA7CF}">
  <dimension ref="A1:Z47"/>
  <sheetViews>
    <sheetView showGridLines="0" workbookViewId="0">
      <selection activeCell="A46" sqref="A46:A47"/>
    </sheetView>
  </sheetViews>
  <sheetFormatPr defaultColWidth="9.109375" defaultRowHeight="12" x14ac:dyDescent="0.25"/>
  <cols>
    <col min="1" max="1" width="17.44140625" style="19" customWidth="1"/>
    <col min="2" max="26" width="5.21875" style="19" customWidth="1"/>
    <col min="27" max="16384" width="9.109375" style="19"/>
  </cols>
  <sheetData>
    <row r="1" spans="1:26" ht="13.8" customHeight="1" x14ac:dyDescent="0.25">
      <c r="A1" s="19" t="s">
        <v>44</v>
      </c>
    </row>
    <row r="2" spans="1:26" ht="27" customHeight="1" thickBot="1" x14ac:dyDescent="0.35">
      <c r="A2" s="27" t="s">
        <v>87</v>
      </c>
    </row>
    <row r="3" spans="1:26" ht="13.8" customHeight="1" x14ac:dyDescent="0.25">
      <c r="A3" s="28"/>
      <c r="B3" s="29" t="s">
        <v>11</v>
      </c>
      <c r="C3" s="29" t="s">
        <v>12</v>
      </c>
      <c r="D3" s="29" t="s">
        <v>13</v>
      </c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29" t="s">
        <v>20</v>
      </c>
      <c r="L3" s="29" t="s">
        <v>21</v>
      </c>
      <c r="M3" s="29" t="s">
        <v>22</v>
      </c>
      <c r="N3" s="29" t="s">
        <v>23</v>
      </c>
      <c r="O3" s="29" t="s">
        <v>24</v>
      </c>
      <c r="P3" s="29" t="s">
        <v>25</v>
      </c>
      <c r="Q3" s="29" t="s">
        <v>26</v>
      </c>
      <c r="R3" s="29" t="s">
        <v>29</v>
      </c>
      <c r="S3" s="29" t="s">
        <v>30</v>
      </c>
      <c r="T3" s="29">
        <v>2018</v>
      </c>
      <c r="U3" s="29">
        <v>2019</v>
      </c>
      <c r="V3" s="29">
        <v>2020</v>
      </c>
      <c r="W3" s="29">
        <v>2021</v>
      </c>
      <c r="X3" s="29">
        <v>2022</v>
      </c>
      <c r="Y3" s="29">
        <v>2023</v>
      </c>
      <c r="Z3" s="29">
        <v>2024</v>
      </c>
    </row>
    <row r="4" spans="1:26" ht="17.399999999999999" customHeight="1" x14ac:dyDescent="0.25">
      <c r="A4" s="36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6" ht="13.8" customHeight="1" x14ac:dyDescent="0.25">
      <c r="A5" s="19" t="s">
        <v>63</v>
      </c>
      <c r="B5" s="33">
        <v>81.5</v>
      </c>
      <c r="C5" s="33">
        <v>84.7</v>
      </c>
      <c r="D5" s="33">
        <v>84.4</v>
      </c>
      <c r="E5" s="33">
        <v>84.1</v>
      </c>
      <c r="F5" s="33">
        <v>84</v>
      </c>
      <c r="G5" s="33">
        <v>83.6</v>
      </c>
      <c r="H5" s="33">
        <v>83.5</v>
      </c>
      <c r="I5" s="33">
        <v>83.7</v>
      </c>
      <c r="J5" s="33">
        <v>83.1</v>
      </c>
      <c r="K5" s="33">
        <v>83.1</v>
      </c>
      <c r="L5" s="33">
        <v>83.8</v>
      </c>
      <c r="M5" s="33">
        <v>84.7</v>
      </c>
      <c r="N5" s="33">
        <v>83.2</v>
      </c>
      <c r="O5" s="33">
        <v>84.2</v>
      </c>
      <c r="P5" s="33">
        <v>84.3</v>
      </c>
      <c r="Q5" s="33">
        <v>84.3</v>
      </c>
      <c r="R5" s="33">
        <v>84.1</v>
      </c>
      <c r="S5" s="33">
        <v>84.8</v>
      </c>
      <c r="T5" s="33">
        <v>84.7</v>
      </c>
      <c r="U5" s="33">
        <v>85</v>
      </c>
      <c r="V5" s="33">
        <v>85.5</v>
      </c>
      <c r="W5" s="33">
        <v>86</v>
      </c>
      <c r="X5" s="33">
        <v>85.8</v>
      </c>
      <c r="Y5" s="33">
        <v>86.4</v>
      </c>
      <c r="Z5" s="44">
        <v>86.2</v>
      </c>
    </row>
    <row r="6" spans="1:26" ht="13.8" customHeight="1" x14ac:dyDescent="0.25">
      <c r="A6" s="19" t="s">
        <v>64</v>
      </c>
      <c r="B6" s="33">
        <v>78.5</v>
      </c>
      <c r="C6" s="33">
        <v>77.2</v>
      </c>
      <c r="D6" s="33">
        <v>79.2</v>
      </c>
      <c r="E6" s="33">
        <v>77.3</v>
      </c>
      <c r="F6" s="33">
        <v>76.099999999999994</v>
      </c>
      <c r="G6" s="33">
        <v>77.599999999999994</v>
      </c>
      <c r="H6" s="33">
        <v>78</v>
      </c>
      <c r="I6" s="33">
        <v>78.099999999999994</v>
      </c>
      <c r="J6" s="33">
        <v>79</v>
      </c>
      <c r="K6" s="33">
        <v>79.7</v>
      </c>
      <c r="L6" s="33">
        <v>80.099999999999994</v>
      </c>
      <c r="M6" s="33">
        <v>79.5</v>
      </c>
      <c r="N6" s="33">
        <v>79.7</v>
      </c>
      <c r="O6" s="33">
        <v>79.2</v>
      </c>
      <c r="P6" s="33">
        <v>79.599999999999994</v>
      </c>
      <c r="Q6" s="33">
        <v>79.5</v>
      </c>
      <c r="R6" s="33">
        <v>79.3</v>
      </c>
      <c r="S6" s="33">
        <v>80.2</v>
      </c>
      <c r="T6" s="33">
        <v>80.5</v>
      </c>
      <c r="U6" s="33">
        <v>80.5</v>
      </c>
      <c r="V6" s="33">
        <v>80.400000000000006</v>
      </c>
      <c r="W6" s="33">
        <v>81.2</v>
      </c>
      <c r="X6" s="33">
        <v>81.2</v>
      </c>
      <c r="Y6" s="33">
        <v>81.3</v>
      </c>
      <c r="Z6" s="44">
        <v>81.400000000000006</v>
      </c>
    </row>
    <row r="7" spans="1:26" ht="13.8" customHeight="1" x14ac:dyDescent="0.25">
      <c r="A7" s="19" t="s">
        <v>65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44"/>
    </row>
    <row r="8" spans="1:26" ht="13.8" customHeight="1" x14ac:dyDescent="0.25">
      <c r="A8" s="19" t="s">
        <v>66</v>
      </c>
      <c r="B8" s="33">
        <v>3</v>
      </c>
      <c r="C8" s="33">
        <v>7.5</v>
      </c>
      <c r="D8" s="33">
        <v>5.2</v>
      </c>
      <c r="E8" s="33">
        <v>6.8</v>
      </c>
      <c r="F8" s="33">
        <v>7.9</v>
      </c>
      <c r="G8" s="33">
        <v>6</v>
      </c>
      <c r="H8" s="33">
        <v>5.5</v>
      </c>
      <c r="I8" s="33">
        <v>5.6</v>
      </c>
      <c r="J8" s="33">
        <v>4.0999999999999996</v>
      </c>
      <c r="K8" s="33">
        <v>3.4</v>
      </c>
      <c r="L8" s="33">
        <v>3.7</v>
      </c>
      <c r="M8" s="33">
        <v>5.2</v>
      </c>
      <c r="N8" s="33">
        <v>3.5</v>
      </c>
      <c r="O8" s="33">
        <v>5</v>
      </c>
      <c r="P8" s="33">
        <v>4.7</v>
      </c>
      <c r="Q8" s="33">
        <v>4.8</v>
      </c>
      <c r="R8" s="33">
        <v>4.8</v>
      </c>
      <c r="S8" s="33">
        <v>4.5999999999999996</v>
      </c>
      <c r="T8" s="33">
        <v>4.2</v>
      </c>
      <c r="U8" s="33">
        <v>4.5</v>
      </c>
      <c r="V8" s="33">
        <v>5.0999999999999996</v>
      </c>
      <c r="W8" s="33">
        <v>4.8</v>
      </c>
      <c r="X8" s="33">
        <v>4.5999999999999996</v>
      </c>
      <c r="Y8" s="33">
        <v>5.0999999999999996</v>
      </c>
      <c r="Z8" s="44">
        <v>4.9000000000000004</v>
      </c>
    </row>
    <row r="9" spans="1:26" ht="17.399999999999999" customHeight="1" x14ac:dyDescent="0.25">
      <c r="A9" s="36" t="s">
        <v>67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44"/>
    </row>
    <row r="10" spans="1:26" ht="13.8" customHeight="1" x14ac:dyDescent="0.25">
      <c r="A10" s="19" t="s">
        <v>63</v>
      </c>
      <c r="B10" s="33">
        <v>81.2</v>
      </c>
      <c r="C10" s="33">
        <v>81.7</v>
      </c>
      <c r="D10" s="33">
        <v>81.599999999999994</v>
      </c>
      <c r="E10" s="33">
        <v>81.900000000000006</v>
      </c>
      <c r="F10" s="33">
        <v>82.5</v>
      </c>
      <c r="G10" s="33">
        <v>82.5</v>
      </c>
      <c r="H10" s="33">
        <v>83.1</v>
      </c>
      <c r="I10" s="33">
        <v>83.1</v>
      </c>
      <c r="J10" s="33">
        <v>83.3</v>
      </c>
      <c r="K10" s="33">
        <v>83.5</v>
      </c>
      <c r="L10" s="33">
        <v>83.5</v>
      </c>
      <c r="M10" s="33">
        <v>83.8</v>
      </c>
      <c r="N10" s="33">
        <v>83.7</v>
      </c>
      <c r="O10" s="33">
        <v>84.1</v>
      </c>
      <c r="P10" s="33">
        <v>84.1</v>
      </c>
      <c r="Q10" s="33">
        <v>84.4</v>
      </c>
      <c r="R10" s="33">
        <v>84.4</v>
      </c>
      <c r="S10" s="33">
        <v>84.5</v>
      </c>
      <c r="T10" s="33">
        <v>84.5</v>
      </c>
      <c r="U10" s="33">
        <v>84.8</v>
      </c>
      <c r="V10" s="33">
        <v>84.8</v>
      </c>
      <c r="W10" s="33">
        <v>84.6</v>
      </c>
      <c r="X10" s="33">
        <v>83.8</v>
      </c>
      <c r="Y10" s="33">
        <v>84.3</v>
      </c>
      <c r="Z10" s="44">
        <v>85</v>
      </c>
    </row>
    <row r="11" spans="1:26" ht="13.8" customHeight="1" x14ac:dyDescent="0.25">
      <c r="A11" s="19" t="s">
        <v>64</v>
      </c>
      <c r="B11" s="33">
        <v>74.2</v>
      </c>
      <c r="C11" s="33">
        <v>74.599999999999994</v>
      </c>
      <c r="D11" s="33">
        <v>74.900000000000006</v>
      </c>
      <c r="E11" s="33">
        <v>75.099999999999994</v>
      </c>
      <c r="F11" s="33">
        <v>75.400000000000006</v>
      </c>
      <c r="G11" s="33">
        <v>75.599999999999994</v>
      </c>
      <c r="H11" s="33">
        <v>75.900000000000006</v>
      </c>
      <c r="I11" s="33">
        <v>76</v>
      </c>
      <c r="J11" s="33">
        <v>76.5</v>
      </c>
      <c r="K11" s="33">
        <v>76.599999999999994</v>
      </c>
      <c r="L11" s="33">
        <v>76.900000000000006</v>
      </c>
      <c r="M11" s="33">
        <v>77.3</v>
      </c>
      <c r="N11" s="33">
        <v>77.7</v>
      </c>
      <c r="O11" s="33">
        <v>78</v>
      </c>
      <c r="P11" s="33">
        <v>78.400000000000006</v>
      </c>
      <c r="Q11" s="33">
        <v>78.7</v>
      </c>
      <c r="R11" s="33">
        <v>78.599999999999994</v>
      </c>
      <c r="S11" s="33">
        <v>78.900000000000006</v>
      </c>
      <c r="T11" s="33">
        <v>79.099999999999994</v>
      </c>
      <c r="U11" s="33">
        <v>79.3</v>
      </c>
      <c r="V11" s="33">
        <v>79.2</v>
      </c>
      <c r="W11" s="33">
        <v>79.3</v>
      </c>
      <c r="X11" s="33">
        <v>78.7</v>
      </c>
      <c r="Y11" s="33">
        <v>79</v>
      </c>
      <c r="Z11" s="44">
        <v>79.8</v>
      </c>
    </row>
    <row r="12" spans="1:26" ht="13.8" customHeight="1" x14ac:dyDescent="0.25">
      <c r="A12" s="19" t="s">
        <v>65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44"/>
    </row>
    <row r="13" spans="1:26" ht="13.8" customHeight="1" x14ac:dyDescent="0.25">
      <c r="A13" s="19" t="s">
        <v>66</v>
      </c>
      <c r="B13" s="33">
        <v>7</v>
      </c>
      <c r="C13" s="33">
        <v>7.1</v>
      </c>
      <c r="D13" s="33">
        <v>6.7</v>
      </c>
      <c r="E13" s="33">
        <v>6.8</v>
      </c>
      <c r="F13" s="33">
        <v>7.1</v>
      </c>
      <c r="G13" s="33">
        <v>6.9</v>
      </c>
      <c r="H13" s="33">
        <v>7.2</v>
      </c>
      <c r="I13" s="33">
        <v>7.1</v>
      </c>
      <c r="J13" s="33">
        <v>6.8</v>
      </c>
      <c r="K13" s="33">
        <v>6.9</v>
      </c>
      <c r="L13" s="33">
        <v>6.6</v>
      </c>
      <c r="M13" s="33">
        <v>6.5</v>
      </c>
      <c r="N13" s="33">
        <v>6</v>
      </c>
      <c r="O13" s="33">
        <v>6.1</v>
      </c>
      <c r="P13" s="33">
        <v>5.7</v>
      </c>
      <c r="Q13" s="33">
        <v>5.7</v>
      </c>
      <c r="R13" s="33">
        <v>5.8</v>
      </c>
      <c r="S13" s="33">
        <v>5.6</v>
      </c>
      <c r="T13" s="33">
        <v>5.4</v>
      </c>
      <c r="U13" s="33">
        <v>5.5</v>
      </c>
      <c r="V13" s="33">
        <v>5.6</v>
      </c>
      <c r="W13" s="33">
        <v>5.3</v>
      </c>
      <c r="X13" s="33">
        <v>5.0999999999999996</v>
      </c>
      <c r="Y13" s="33">
        <v>5.3</v>
      </c>
      <c r="Z13" s="44">
        <v>5.2</v>
      </c>
    </row>
    <row r="14" spans="1:26" ht="17.399999999999999" customHeight="1" x14ac:dyDescent="0.25">
      <c r="A14" s="36" t="s">
        <v>54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44"/>
    </row>
    <row r="15" spans="1:26" ht="13.8" customHeight="1" x14ac:dyDescent="0.25">
      <c r="A15" s="19" t="s">
        <v>63</v>
      </c>
      <c r="B15" s="33">
        <v>81.2</v>
      </c>
      <c r="C15" s="33">
        <v>81.3</v>
      </c>
      <c r="D15" s="33">
        <v>81.400000000000006</v>
      </c>
      <c r="E15" s="33">
        <v>81.599999999999994</v>
      </c>
      <c r="F15" s="33">
        <v>81.7</v>
      </c>
      <c r="G15" s="33">
        <v>81.900000000000006</v>
      </c>
      <c r="H15" s="33">
        <v>82.1</v>
      </c>
      <c r="I15" s="33">
        <v>82.4</v>
      </c>
      <c r="J15" s="33">
        <v>82.7</v>
      </c>
      <c r="K15" s="33">
        <v>82.9</v>
      </c>
      <c r="L15" s="33">
        <v>83.2</v>
      </c>
      <c r="M15" s="33">
        <v>83.4</v>
      </c>
      <c r="N15" s="33">
        <v>83.6</v>
      </c>
      <c r="O15" s="33">
        <v>83.8</v>
      </c>
      <c r="P15" s="33">
        <v>84</v>
      </c>
      <c r="Q15" s="33">
        <v>84.2</v>
      </c>
      <c r="R15" s="33">
        <v>84.3</v>
      </c>
      <c r="S15" s="33">
        <v>84.4</v>
      </c>
      <c r="T15" s="33">
        <v>84.5</v>
      </c>
      <c r="U15" s="33">
        <v>84.6</v>
      </c>
      <c r="V15" s="33">
        <v>84.6</v>
      </c>
      <c r="W15" s="33">
        <v>84.7</v>
      </c>
      <c r="X15" s="33">
        <v>84.8</v>
      </c>
      <c r="Y15" s="33">
        <v>84.9</v>
      </c>
      <c r="Z15" s="44">
        <v>84.9</v>
      </c>
    </row>
    <row r="16" spans="1:26" ht="13.8" customHeight="1" x14ac:dyDescent="0.25">
      <c r="A16" s="19" t="s">
        <v>64</v>
      </c>
      <c r="B16" s="33">
        <v>75.7</v>
      </c>
      <c r="C16" s="33">
        <v>76</v>
      </c>
      <c r="D16" s="33">
        <v>76.3</v>
      </c>
      <c r="E16" s="33">
        <v>76.5</v>
      </c>
      <c r="F16" s="33">
        <v>76.8</v>
      </c>
      <c r="G16" s="33">
        <v>77.099999999999994</v>
      </c>
      <c r="H16" s="33">
        <v>77.3</v>
      </c>
      <c r="I16" s="33">
        <v>77.599999999999994</v>
      </c>
      <c r="J16" s="33">
        <v>77.8</v>
      </c>
      <c r="K16" s="33">
        <v>78</v>
      </c>
      <c r="L16" s="33">
        <v>78.2</v>
      </c>
      <c r="M16" s="33">
        <v>78.400000000000006</v>
      </c>
      <c r="N16" s="33">
        <v>78.7</v>
      </c>
      <c r="O16" s="33">
        <v>79</v>
      </c>
      <c r="P16" s="33">
        <v>79.3</v>
      </c>
      <c r="Q16" s="33">
        <v>79.5</v>
      </c>
      <c r="R16" s="33">
        <v>79.7</v>
      </c>
      <c r="S16" s="33">
        <v>79.900000000000006</v>
      </c>
      <c r="T16" s="33">
        <v>80.099999999999994</v>
      </c>
      <c r="U16" s="33">
        <v>80.3</v>
      </c>
      <c r="V16" s="33">
        <v>80.5</v>
      </c>
      <c r="W16" s="33">
        <v>80.7</v>
      </c>
      <c r="X16" s="33">
        <v>80.900000000000006</v>
      </c>
      <c r="Y16" s="33">
        <v>81.099999999999994</v>
      </c>
      <c r="Z16" s="44">
        <v>81.3</v>
      </c>
    </row>
    <row r="17" spans="1:26" ht="13.8" customHeight="1" x14ac:dyDescent="0.25">
      <c r="A17" s="19" t="s">
        <v>65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44"/>
    </row>
    <row r="18" spans="1:26" ht="13.8" customHeight="1" x14ac:dyDescent="0.25">
      <c r="A18" s="19" t="s">
        <v>66</v>
      </c>
      <c r="B18" s="33">
        <v>5.5</v>
      </c>
      <c r="C18" s="33">
        <v>5.3</v>
      </c>
      <c r="D18" s="33">
        <v>5.0999999999999996</v>
      </c>
      <c r="E18" s="33">
        <v>5.0999999999999996</v>
      </c>
      <c r="F18" s="33">
        <v>4.9000000000000004</v>
      </c>
      <c r="G18" s="33">
        <v>4.8</v>
      </c>
      <c r="H18" s="33">
        <v>4.8</v>
      </c>
      <c r="I18" s="33">
        <v>4.8</v>
      </c>
      <c r="J18" s="33">
        <v>4.9000000000000004</v>
      </c>
      <c r="K18" s="33">
        <v>4.9000000000000004</v>
      </c>
      <c r="L18" s="33">
        <v>5</v>
      </c>
      <c r="M18" s="33">
        <v>5</v>
      </c>
      <c r="N18" s="33">
        <v>4.9000000000000004</v>
      </c>
      <c r="O18" s="33">
        <v>4.8</v>
      </c>
      <c r="P18" s="33">
        <v>4.7</v>
      </c>
      <c r="Q18" s="33">
        <v>4.7</v>
      </c>
      <c r="R18" s="33">
        <v>4.5999999999999996</v>
      </c>
      <c r="S18" s="33">
        <v>4.5</v>
      </c>
      <c r="T18" s="33">
        <v>4.4000000000000004</v>
      </c>
      <c r="U18" s="33">
        <v>4.3</v>
      </c>
      <c r="V18" s="33">
        <v>4.0999999999999996</v>
      </c>
      <c r="W18" s="33">
        <v>4</v>
      </c>
      <c r="X18" s="33">
        <v>3.9</v>
      </c>
      <c r="Y18" s="33">
        <v>3.8</v>
      </c>
      <c r="Z18" s="44">
        <v>3.6</v>
      </c>
    </row>
    <row r="19" spans="1:26" ht="17.399999999999999" customHeight="1" x14ac:dyDescent="0.25">
      <c r="A19" s="36" t="s">
        <v>55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44"/>
    </row>
    <row r="20" spans="1:26" ht="13.8" customHeight="1" x14ac:dyDescent="0.25">
      <c r="A20" s="19" t="s">
        <v>63</v>
      </c>
      <c r="B20" s="33">
        <v>67.7</v>
      </c>
      <c r="C20" s="33">
        <v>67.400000000000006</v>
      </c>
      <c r="D20" s="33">
        <v>67.900000000000006</v>
      </c>
      <c r="E20" s="33">
        <v>69.5</v>
      </c>
      <c r="F20" s="33">
        <v>70.099999999999994</v>
      </c>
      <c r="G20" s="33">
        <v>69.900000000000006</v>
      </c>
      <c r="H20" s="33">
        <v>70</v>
      </c>
      <c r="I20" s="33">
        <v>71.099999999999994</v>
      </c>
      <c r="J20" s="33">
        <v>71.599999999999994</v>
      </c>
      <c r="K20" s="33">
        <v>72.099999999999994</v>
      </c>
      <c r="L20" s="33">
        <v>71.8</v>
      </c>
      <c r="M20" s="33">
        <v>71.400000000000006</v>
      </c>
      <c r="N20" s="33">
        <v>72.2</v>
      </c>
      <c r="O20" s="33">
        <v>73.8</v>
      </c>
      <c r="P20" s="33">
        <v>73.099999999999994</v>
      </c>
      <c r="Q20" s="33">
        <v>73.2</v>
      </c>
      <c r="R20" s="33">
        <v>74.400000000000006</v>
      </c>
      <c r="S20" s="33">
        <v>73.3</v>
      </c>
      <c r="T20" s="33">
        <v>72.8</v>
      </c>
      <c r="U20" s="33">
        <v>73.2</v>
      </c>
      <c r="V20" s="33">
        <v>72.8</v>
      </c>
      <c r="W20" s="33">
        <v>72.7</v>
      </c>
      <c r="X20" s="33">
        <v>73.5</v>
      </c>
      <c r="Y20" s="33">
        <v>74.8</v>
      </c>
      <c r="Z20" s="44">
        <v>74.7</v>
      </c>
    </row>
    <row r="21" spans="1:26" ht="13.8" customHeight="1" x14ac:dyDescent="0.25">
      <c r="A21" s="19" t="s">
        <v>64</v>
      </c>
      <c r="B21" s="33">
        <v>61.6</v>
      </c>
      <c r="C21" s="33">
        <v>61.9</v>
      </c>
      <c r="D21" s="33">
        <v>62.2</v>
      </c>
      <c r="E21" s="33">
        <v>63.6</v>
      </c>
      <c r="F21" s="33">
        <v>63.2</v>
      </c>
      <c r="G21" s="33">
        <v>63.8</v>
      </c>
      <c r="H21" s="33">
        <v>65.8</v>
      </c>
      <c r="I21" s="33">
        <v>66</v>
      </c>
      <c r="J21" s="33">
        <v>66.900000000000006</v>
      </c>
      <c r="K21" s="33">
        <v>67.3</v>
      </c>
      <c r="L21" s="33">
        <v>66.099999999999994</v>
      </c>
      <c r="M21" s="33">
        <v>66.599999999999994</v>
      </c>
      <c r="N21" s="33">
        <v>68.400000000000006</v>
      </c>
      <c r="O21" s="33">
        <v>69</v>
      </c>
      <c r="P21" s="33">
        <v>70</v>
      </c>
      <c r="Q21" s="33">
        <v>69.599999999999994</v>
      </c>
      <c r="R21" s="33">
        <v>68.400000000000006</v>
      </c>
      <c r="S21" s="33">
        <v>68.5</v>
      </c>
      <c r="T21" s="33">
        <v>69.7</v>
      </c>
      <c r="U21" s="33">
        <v>69.099999999999994</v>
      </c>
      <c r="V21" s="33">
        <v>69.099999999999994</v>
      </c>
      <c r="W21" s="33">
        <v>69.7</v>
      </c>
      <c r="X21" s="33">
        <v>69.400000000000006</v>
      </c>
      <c r="Y21" s="33">
        <v>69.099999999999994</v>
      </c>
      <c r="Z21" s="44">
        <v>68.900000000000006</v>
      </c>
    </row>
    <row r="22" spans="1:26" ht="13.8" customHeight="1" x14ac:dyDescent="0.25">
      <c r="A22" s="19" t="s">
        <v>65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4"/>
    </row>
    <row r="23" spans="1:26" ht="13.8" customHeight="1" x14ac:dyDescent="0.25">
      <c r="A23" s="19" t="s">
        <v>66</v>
      </c>
      <c r="B23" s="33">
        <v>6.1</v>
      </c>
      <c r="C23" s="33">
        <v>5.5</v>
      </c>
      <c r="D23" s="33">
        <v>5.7</v>
      </c>
      <c r="E23" s="33">
        <v>5.9</v>
      </c>
      <c r="F23" s="33">
        <v>6.9</v>
      </c>
      <c r="G23" s="33">
        <v>6.1</v>
      </c>
      <c r="H23" s="33">
        <v>4.2</v>
      </c>
      <c r="I23" s="33">
        <v>5.0999999999999996</v>
      </c>
      <c r="J23" s="33">
        <v>4.7</v>
      </c>
      <c r="K23" s="33">
        <v>4.8</v>
      </c>
      <c r="L23" s="33">
        <v>5.7</v>
      </c>
      <c r="M23" s="33">
        <v>4.8</v>
      </c>
      <c r="N23" s="33">
        <v>3.8</v>
      </c>
      <c r="O23" s="33">
        <v>4.8</v>
      </c>
      <c r="P23" s="33">
        <v>3.1</v>
      </c>
      <c r="Q23" s="33">
        <v>3.6</v>
      </c>
      <c r="R23" s="33">
        <v>6</v>
      </c>
      <c r="S23" s="33">
        <v>4.8</v>
      </c>
      <c r="T23" s="33">
        <v>3.1</v>
      </c>
      <c r="U23" s="33">
        <v>4.0999999999999996</v>
      </c>
      <c r="V23" s="33">
        <v>3.7</v>
      </c>
      <c r="W23" s="33">
        <v>3</v>
      </c>
      <c r="X23" s="33">
        <v>4.0999999999999996</v>
      </c>
      <c r="Y23" s="33">
        <v>5.7</v>
      </c>
      <c r="Z23" s="44">
        <v>5.8</v>
      </c>
    </row>
    <row r="24" spans="1:26" ht="17.399999999999999" customHeight="1" x14ac:dyDescent="0.25">
      <c r="A24" s="36" t="s">
        <v>68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44"/>
    </row>
    <row r="25" spans="1:26" ht="13.8" customHeight="1" x14ac:dyDescent="0.25">
      <c r="A25" s="19" t="s">
        <v>63</v>
      </c>
      <c r="B25" s="33">
        <v>79.2</v>
      </c>
      <c r="C25" s="33">
        <v>79.3</v>
      </c>
      <c r="D25" s="33">
        <v>79.400000000000006</v>
      </c>
      <c r="E25" s="33">
        <v>79.8</v>
      </c>
      <c r="F25" s="33">
        <v>80.2</v>
      </c>
      <c r="G25" s="33">
        <v>80.5</v>
      </c>
      <c r="H25" s="33">
        <v>80.7</v>
      </c>
      <c r="I25" s="33">
        <v>80.599999999999994</v>
      </c>
      <c r="J25" s="33">
        <v>81</v>
      </c>
      <c r="K25" s="33">
        <v>81.099999999999994</v>
      </c>
      <c r="L25" s="33">
        <v>81.400000000000006</v>
      </c>
      <c r="M25" s="33">
        <v>81.900000000000006</v>
      </c>
      <c r="N25" s="33">
        <v>82.1</v>
      </c>
      <c r="O25" s="33">
        <v>82.4</v>
      </c>
      <c r="P25" s="33">
        <v>82.8</v>
      </c>
      <c r="Q25" s="33">
        <v>82.7</v>
      </c>
      <c r="R25" s="33">
        <v>82.8</v>
      </c>
      <c r="S25" s="33">
        <v>83.1</v>
      </c>
      <c r="T25" s="33">
        <v>82.9</v>
      </c>
      <c r="U25" s="33">
        <v>83.5</v>
      </c>
      <c r="V25" s="33">
        <v>83.6</v>
      </c>
      <c r="W25" s="33">
        <v>83.3</v>
      </c>
      <c r="X25" s="33">
        <v>83.2</v>
      </c>
      <c r="Y25" s="33">
        <v>83.7</v>
      </c>
      <c r="Z25" s="44">
        <v>84.2</v>
      </c>
    </row>
    <row r="26" spans="1:26" ht="13.8" customHeight="1" x14ac:dyDescent="0.25">
      <c r="A26" s="19" t="s">
        <v>64</v>
      </c>
      <c r="B26" s="33">
        <v>74.5</v>
      </c>
      <c r="C26" s="33">
        <v>74.7</v>
      </c>
      <c r="D26" s="33">
        <v>74.8</v>
      </c>
      <c r="E26" s="33">
        <v>75</v>
      </c>
      <c r="F26" s="33">
        <v>75.400000000000006</v>
      </c>
      <c r="G26" s="33">
        <v>76</v>
      </c>
      <c r="H26" s="33">
        <v>76.099999999999994</v>
      </c>
      <c r="I26" s="33">
        <v>76.2</v>
      </c>
      <c r="J26" s="33">
        <v>76.5</v>
      </c>
      <c r="K26" s="33">
        <v>76.900000000000006</v>
      </c>
      <c r="L26" s="33">
        <v>77.2</v>
      </c>
      <c r="M26" s="33">
        <v>77.8</v>
      </c>
      <c r="N26" s="33">
        <v>78.099999999999994</v>
      </c>
      <c r="O26" s="33">
        <v>78.3</v>
      </c>
      <c r="P26" s="33">
        <v>78.7</v>
      </c>
      <c r="Q26" s="33">
        <v>78.8</v>
      </c>
      <c r="R26" s="33">
        <v>79</v>
      </c>
      <c r="S26" s="33">
        <v>79.2</v>
      </c>
      <c r="T26" s="33">
        <v>79.099999999999994</v>
      </c>
      <c r="U26" s="33">
        <v>79.5</v>
      </c>
      <c r="V26" s="33">
        <v>79.7</v>
      </c>
      <c r="W26" s="33">
        <v>79.599999999999994</v>
      </c>
      <c r="X26" s="33">
        <v>79.5</v>
      </c>
      <c r="Y26" s="33">
        <v>79.900000000000006</v>
      </c>
      <c r="Z26" s="44">
        <v>80.400000000000006</v>
      </c>
    </row>
    <row r="27" spans="1:26" ht="13.8" customHeight="1" x14ac:dyDescent="0.25">
      <c r="A27" s="19" t="s">
        <v>65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44"/>
    </row>
    <row r="28" spans="1:26" ht="13.8" customHeight="1" x14ac:dyDescent="0.25">
      <c r="A28" s="19" t="s">
        <v>66</v>
      </c>
      <c r="B28" s="33">
        <v>4.7</v>
      </c>
      <c r="C28" s="33">
        <v>4.5999999999999996</v>
      </c>
      <c r="D28" s="33">
        <v>4.5999999999999996</v>
      </c>
      <c r="E28" s="33">
        <v>4.8</v>
      </c>
      <c r="F28" s="33">
        <v>4.8</v>
      </c>
      <c r="G28" s="33">
        <v>4.5</v>
      </c>
      <c r="H28" s="33">
        <v>4.5999999999999996</v>
      </c>
      <c r="I28" s="33">
        <v>4.4000000000000004</v>
      </c>
      <c r="J28" s="33">
        <v>4.5</v>
      </c>
      <c r="K28" s="33">
        <v>4.2</v>
      </c>
      <c r="L28" s="33">
        <v>4.2</v>
      </c>
      <c r="M28" s="33">
        <v>4.0999999999999996</v>
      </c>
      <c r="N28" s="33">
        <v>4</v>
      </c>
      <c r="O28" s="33">
        <v>4.0999999999999996</v>
      </c>
      <c r="P28" s="33">
        <v>4.0999999999999996</v>
      </c>
      <c r="Q28" s="33">
        <v>3.9</v>
      </c>
      <c r="R28" s="33">
        <v>3.8</v>
      </c>
      <c r="S28" s="33">
        <v>3.9</v>
      </c>
      <c r="T28" s="33">
        <v>3.8</v>
      </c>
      <c r="U28" s="33">
        <v>4</v>
      </c>
      <c r="V28" s="33">
        <v>3.9</v>
      </c>
      <c r="W28" s="33">
        <v>3.7</v>
      </c>
      <c r="X28" s="33">
        <v>3.7</v>
      </c>
      <c r="Y28" s="33">
        <v>3.8</v>
      </c>
      <c r="Z28" s="44">
        <v>3.8</v>
      </c>
    </row>
    <row r="29" spans="1:26" ht="17.399999999999999" customHeight="1" x14ac:dyDescent="0.25">
      <c r="A29" s="36" t="s">
        <v>69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44"/>
    </row>
    <row r="30" spans="1:26" ht="13.8" customHeight="1" x14ac:dyDescent="0.25">
      <c r="A30" s="19" t="s">
        <v>63</v>
      </c>
      <c r="B30" s="33">
        <v>81.599999999999994</v>
      </c>
      <c r="C30" s="33">
        <v>83.2</v>
      </c>
      <c r="D30" s="33">
        <v>82.5</v>
      </c>
      <c r="E30" s="33">
        <v>82.5</v>
      </c>
      <c r="F30" s="33">
        <v>83.2</v>
      </c>
      <c r="G30" s="33">
        <v>83.5</v>
      </c>
      <c r="H30" s="33">
        <v>82.9</v>
      </c>
      <c r="I30" s="33">
        <v>83.4</v>
      </c>
      <c r="J30" s="33">
        <v>83.3</v>
      </c>
      <c r="K30" s="33">
        <v>83.8</v>
      </c>
      <c r="L30" s="33">
        <v>84.1</v>
      </c>
      <c r="M30" s="33">
        <v>84.1</v>
      </c>
      <c r="N30" s="33">
        <v>84.3</v>
      </c>
      <c r="O30" s="33">
        <v>83.7</v>
      </c>
      <c r="P30" s="33">
        <v>84.5</v>
      </c>
      <c r="Q30" s="33">
        <v>83.8</v>
      </c>
      <c r="R30" s="33">
        <v>84.1</v>
      </c>
      <c r="S30" s="33">
        <v>84.3</v>
      </c>
      <c r="T30" s="33">
        <v>84.5</v>
      </c>
      <c r="U30" s="33">
        <v>84.7</v>
      </c>
      <c r="V30" s="33">
        <v>84.6</v>
      </c>
      <c r="W30" s="33">
        <v>84.6</v>
      </c>
      <c r="X30" s="33">
        <v>83.4</v>
      </c>
      <c r="Y30" s="33">
        <v>84.3</v>
      </c>
      <c r="Z30" s="44">
        <v>84.5</v>
      </c>
    </row>
    <row r="31" spans="1:26" ht="13.8" customHeight="1" x14ac:dyDescent="0.25">
      <c r="A31" s="19" t="s">
        <v>64</v>
      </c>
      <c r="B31" s="33">
        <v>77.8</v>
      </c>
      <c r="C31" s="33">
        <v>78.3</v>
      </c>
      <c r="D31" s="33">
        <v>78.599999999999994</v>
      </c>
      <c r="E31" s="33">
        <v>79.5</v>
      </c>
      <c r="F31" s="33">
        <v>78.900000000000006</v>
      </c>
      <c r="G31" s="33">
        <v>79.599999999999994</v>
      </c>
      <c r="H31" s="33">
        <v>79.5</v>
      </c>
      <c r="I31" s="33">
        <v>79.599999999999994</v>
      </c>
      <c r="J31" s="33">
        <v>80</v>
      </c>
      <c r="K31" s="33">
        <v>79.8</v>
      </c>
      <c r="L31" s="33">
        <v>79.8</v>
      </c>
      <c r="M31" s="33">
        <v>80.7</v>
      </c>
      <c r="N31" s="33">
        <v>81.599999999999994</v>
      </c>
      <c r="O31" s="33">
        <v>80.5</v>
      </c>
      <c r="P31" s="33">
        <v>81.3</v>
      </c>
      <c r="Q31" s="33">
        <v>81.2</v>
      </c>
      <c r="R31" s="33">
        <v>80.400000000000006</v>
      </c>
      <c r="S31" s="33">
        <v>81.099999999999994</v>
      </c>
      <c r="T31" s="33">
        <v>81.3</v>
      </c>
      <c r="U31" s="33">
        <v>81.7</v>
      </c>
      <c r="V31" s="33">
        <v>81.599999999999994</v>
      </c>
      <c r="W31" s="33">
        <v>81.8</v>
      </c>
      <c r="X31" s="33">
        <v>80.900000000000006</v>
      </c>
      <c r="Y31" s="33">
        <v>80.7</v>
      </c>
      <c r="Z31" s="44">
        <v>81.2</v>
      </c>
    </row>
    <row r="32" spans="1:26" ht="13.8" customHeight="1" x14ac:dyDescent="0.25">
      <c r="A32" s="19" t="s">
        <v>65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44"/>
    </row>
    <row r="33" spans="1:26" ht="13.8" customHeight="1" x14ac:dyDescent="0.25">
      <c r="A33" s="19" t="s">
        <v>66</v>
      </c>
      <c r="B33" s="33">
        <v>3.8</v>
      </c>
      <c r="C33" s="33">
        <v>4.9000000000000004</v>
      </c>
      <c r="D33" s="33">
        <v>3.9</v>
      </c>
      <c r="E33" s="33">
        <v>3</v>
      </c>
      <c r="F33" s="33">
        <v>4.3</v>
      </c>
      <c r="G33" s="33">
        <v>3.9</v>
      </c>
      <c r="H33" s="33">
        <v>3.4</v>
      </c>
      <c r="I33" s="33">
        <v>3.8</v>
      </c>
      <c r="J33" s="33">
        <v>3.3</v>
      </c>
      <c r="K33" s="33">
        <v>4</v>
      </c>
      <c r="L33" s="33">
        <v>4.3</v>
      </c>
      <c r="M33" s="33">
        <v>3.4</v>
      </c>
      <c r="N33" s="33">
        <v>2.7</v>
      </c>
      <c r="O33" s="33">
        <v>3.2</v>
      </c>
      <c r="P33" s="33">
        <v>3.2</v>
      </c>
      <c r="Q33" s="33">
        <v>2.6</v>
      </c>
      <c r="R33" s="33">
        <v>3.7</v>
      </c>
      <c r="S33" s="33">
        <v>3.2</v>
      </c>
      <c r="T33" s="33">
        <v>3.2</v>
      </c>
      <c r="U33" s="33">
        <v>3</v>
      </c>
      <c r="V33" s="33">
        <v>3</v>
      </c>
      <c r="W33" s="33">
        <v>2.8</v>
      </c>
      <c r="X33" s="33">
        <v>2.5</v>
      </c>
      <c r="Y33" s="33">
        <v>3.6</v>
      </c>
      <c r="Z33" s="44">
        <v>3.3</v>
      </c>
    </row>
    <row r="34" spans="1:26" ht="17.399999999999999" customHeight="1" x14ac:dyDescent="0.25">
      <c r="A34" s="36" t="s">
        <v>70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44"/>
    </row>
    <row r="35" spans="1:26" ht="13.8" customHeight="1" x14ac:dyDescent="0.25">
      <c r="A35" s="19" t="s">
        <v>63</v>
      </c>
      <c r="B35" s="33">
        <v>81.5</v>
      </c>
      <c r="C35" s="33">
        <v>81.599999999999994</v>
      </c>
      <c r="D35" s="33">
        <v>81.599999999999994</v>
      </c>
      <c r="E35" s="33">
        <v>82.1</v>
      </c>
      <c r="F35" s="33">
        <v>82.5</v>
      </c>
      <c r="G35" s="33">
        <v>82.7</v>
      </c>
      <c r="H35" s="33">
        <v>82.9</v>
      </c>
      <c r="I35" s="33">
        <v>82.9</v>
      </c>
      <c r="J35" s="33">
        <v>83.2</v>
      </c>
      <c r="K35" s="33">
        <v>83.2</v>
      </c>
      <c r="L35" s="33">
        <v>83.3</v>
      </c>
      <c r="M35" s="33">
        <v>83.6</v>
      </c>
      <c r="N35" s="33">
        <v>83.5</v>
      </c>
      <c r="O35" s="33">
        <v>83.8</v>
      </c>
      <c r="P35" s="33">
        <v>84.2</v>
      </c>
      <c r="Q35" s="33">
        <v>84.2</v>
      </c>
      <c r="R35" s="33">
        <v>84.2</v>
      </c>
      <c r="S35" s="33">
        <v>84.3</v>
      </c>
      <c r="T35" s="33">
        <v>84.5</v>
      </c>
      <c r="U35" s="33">
        <v>84.7</v>
      </c>
      <c r="V35" s="33">
        <v>84.9</v>
      </c>
      <c r="W35" s="33">
        <v>84.7</v>
      </c>
      <c r="X35" s="33">
        <v>84.2</v>
      </c>
      <c r="Y35" s="33">
        <v>84.6</v>
      </c>
      <c r="Z35" s="44">
        <v>84.9</v>
      </c>
    </row>
    <row r="36" spans="1:26" ht="13.8" customHeight="1" x14ac:dyDescent="0.25">
      <c r="A36" s="19" t="s">
        <v>64</v>
      </c>
      <c r="B36" s="33">
        <v>76</v>
      </c>
      <c r="C36" s="33">
        <v>76.2</v>
      </c>
      <c r="D36" s="33">
        <v>76.400000000000006</v>
      </c>
      <c r="E36" s="33">
        <v>77.099999999999994</v>
      </c>
      <c r="F36" s="33">
        <v>77.599999999999994</v>
      </c>
      <c r="G36" s="33">
        <v>77.8</v>
      </c>
      <c r="H36" s="33">
        <v>78.2</v>
      </c>
      <c r="I36" s="33">
        <v>78.3</v>
      </c>
      <c r="J36" s="33">
        <v>78.400000000000006</v>
      </c>
      <c r="K36" s="33">
        <v>78.7</v>
      </c>
      <c r="L36" s="33">
        <v>79</v>
      </c>
      <c r="M36" s="33">
        <v>79.099999999999994</v>
      </c>
      <c r="N36" s="33">
        <v>79.5</v>
      </c>
      <c r="O36" s="33">
        <v>79.8</v>
      </c>
      <c r="P36" s="33">
        <v>80.099999999999994</v>
      </c>
      <c r="Q36" s="33">
        <v>80.5</v>
      </c>
      <c r="R36" s="33">
        <v>80.7</v>
      </c>
      <c r="S36" s="33">
        <v>81</v>
      </c>
      <c r="T36" s="33">
        <v>81.099999999999994</v>
      </c>
      <c r="U36" s="33">
        <v>81.3</v>
      </c>
      <c r="V36" s="33">
        <v>81.599999999999994</v>
      </c>
      <c r="W36" s="33">
        <v>81.7</v>
      </c>
      <c r="X36" s="33">
        <v>80.900000000000006</v>
      </c>
      <c r="Y36" s="33">
        <v>81.5</v>
      </c>
      <c r="Z36" s="44">
        <v>81.7</v>
      </c>
    </row>
    <row r="37" spans="1:26" ht="13.8" customHeight="1" x14ac:dyDescent="0.25">
      <c r="A37" s="19" t="s">
        <v>65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44"/>
    </row>
    <row r="38" spans="1:26" ht="13.8" customHeight="1" x14ac:dyDescent="0.25">
      <c r="A38" s="19" t="s">
        <v>66</v>
      </c>
      <c r="B38" s="33">
        <v>5.5</v>
      </c>
      <c r="C38" s="33">
        <v>5.4</v>
      </c>
      <c r="D38" s="33">
        <v>5.2</v>
      </c>
      <c r="E38" s="33">
        <v>5</v>
      </c>
      <c r="F38" s="33">
        <v>4.9000000000000004</v>
      </c>
      <c r="G38" s="33">
        <v>4.9000000000000004</v>
      </c>
      <c r="H38" s="33">
        <v>4.7</v>
      </c>
      <c r="I38" s="33">
        <v>4.5999999999999996</v>
      </c>
      <c r="J38" s="33">
        <v>4.8</v>
      </c>
      <c r="K38" s="33">
        <v>4.5</v>
      </c>
      <c r="L38" s="33">
        <v>4.3</v>
      </c>
      <c r="M38" s="33">
        <v>4.5</v>
      </c>
      <c r="N38" s="33">
        <v>4</v>
      </c>
      <c r="O38" s="33">
        <v>4</v>
      </c>
      <c r="P38" s="33">
        <v>4.0999999999999996</v>
      </c>
      <c r="Q38" s="33">
        <v>3.7</v>
      </c>
      <c r="R38" s="33">
        <v>3.5</v>
      </c>
      <c r="S38" s="33">
        <v>3.3</v>
      </c>
      <c r="T38" s="33">
        <v>3.4</v>
      </c>
      <c r="U38" s="33">
        <v>3.4</v>
      </c>
      <c r="V38" s="33">
        <v>3.3</v>
      </c>
      <c r="W38" s="33">
        <v>3</v>
      </c>
      <c r="X38" s="33">
        <v>3.3</v>
      </c>
      <c r="Y38" s="33">
        <v>3.1</v>
      </c>
      <c r="Z38" s="44">
        <v>3.2</v>
      </c>
    </row>
    <row r="39" spans="1:26" ht="17.399999999999999" customHeight="1" x14ac:dyDescent="0.25">
      <c r="A39" s="36" t="s">
        <v>71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44"/>
    </row>
    <row r="40" spans="1:26" ht="13.8" customHeight="1" x14ac:dyDescent="0.25">
      <c r="A40" s="19" t="s">
        <v>63</v>
      </c>
      <c r="B40" s="33">
        <v>82</v>
      </c>
      <c r="C40" s="33">
        <v>82.2</v>
      </c>
      <c r="D40" s="33">
        <v>82.1</v>
      </c>
      <c r="E40" s="33">
        <v>82.5</v>
      </c>
      <c r="F40" s="33">
        <v>82.8</v>
      </c>
      <c r="G40" s="33">
        <v>82.9</v>
      </c>
      <c r="H40" s="33">
        <v>83.1</v>
      </c>
      <c r="I40" s="33">
        <v>83.1</v>
      </c>
      <c r="J40" s="33">
        <v>83.3</v>
      </c>
      <c r="K40" s="33">
        <v>83.5</v>
      </c>
      <c r="L40" s="33">
        <v>83.6</v>
      </c>
      <c r="M40" s="33">
        <v>83.8</v>
      </c>
      <c r="N40" s="33">
        <v>83.6</v>
      </c>
      <c r="O40" s="33">
        <v>83.8</v>
      </c>
      <c r="P40" s="33">
        <v>84.2</v>
      </c>
      <c r="Q40" s="33">
        <v>84.1</v>
      </c>
      <c r="R40" s="33">
        <v>84.1</v>
      </c>
      <c r="S40" s="33">
        <v>84.1</v>
      </c>
      <c r="T40" s="33">
        <v>84.3</v>
      </c>
      <c r="U40" s="33">
        <v>84.8</v>
      </c>
      <c r="V40" s="33">
        <v>84.2</v>
      </c>
      <c r="W40" s="33">
        <v>84.9</v>
      </c>
      <c r="X40" s="33">
        <v>84.8</v>
      </c>
      <c r="Y40" s="33">
        <v>85</v>
      </c>
      <c r="Z40" s="44">
        <v>85.6</v>
      </c>
    </row>
    <row r="41" spans="1:26" ht="13.8" customHeight="1" x14ac:dyDescent="0.25">
      <c r="A41" s="19" t="s">
        <v>64</v>
      </c>
      <c r="B41" s="33">
        <v>77.400000000000006</v>
      </c>
      <c r="C41" s="33">
        <v>77.599999999999994</v>
      </c>
      <c r="D41" s="33">
        <v>77.7</v>
      </c>
      <c r="E41" s="33">
        <v>78</v>
      </c>
      <c r="F41" s="33">
        <v>78.400000000000006</v>
      </c>
      <c r="G41" s="33">
        <v>78.5</v>
      </c>
      <c r="H41" s="33">
        <v>78.8</v>
      </c>
      <c r="I41" s="33">
        <v>79</v>
      </c>
      <c r="J41" s="33">
        <v>79.2</v>
      </c>
      <c r="K41" s="33">
        <v>79.400000000000006</v>
      </c>
      <c r="L41" s="33">
        <v>79.599999999999994</v>
      </c>
      <c r="M41" s="33">
        <v>79.900000000000006</v>
      </c>
      <c r="N41" s="33">
        <v>79.900000000000006</v>
      </c>
      <c r="O41" s="33">
        <v>80.2</v>
      </c>
      <c r="P41" s="33">
        <v>80.400000000000006</v>
      </c>
      <c r="Q41" s="33">
        <v>80.400000000000006</v>
      </c>
      <c r="R41" s="33">
        <v>80.599999999999994</v>
      </c>
      <c r="S41" s="33">
        <v>80.8</v>
      </c>
      <c r="T41" s="33">
        <v>80.900000000000006</v>
      </c>
      <c r="U41" s="33">
        <v>81.5</v>
      </c>
      <c r="V41" s="33">
        <v>80.599999999999994</v>
      </c>
      <c r="W41" s="33">
        <v>81.3</v>
      </c>
      <c r="X41" s="33">
        <v>81.400000000000006</v>
      </c>
      <c r="Y41" s="33">
        <v>81.7</v>
      </c>
      <c r="Z41" s="44">
        <v>82.6</v>
      </c>
    </row>
    <row r="42" spans="1:26" ht="13.8" customHeight="1" x14ac:dyDescent="0.25">
      <c r="A42" s="19" t="s">
        <v>65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44"/>
    </row>
    <row r="43" spans="1:26" ht="13.8" customHeight="1" thickBot="1" x14ac:dyDescent="0.3">
      <c r="A43" s="22" t="s">
        <v>66</v>
      </c>
      <c r="B43" s="34">
        <v>4.5999999999999996</v>
      </c>
      <c r="C43" s="34">
        <v>4.5999999999999996</v>
      </c>
      <c r="D43" s="34">
        <v>4.4000000000000004</v>
      </c>
      <c r="E43" s="34">
        <v>4.5</v>
      </c>
      <c r="F43" s="34">
        <v>4.4000000000000004</v>
      </c>
      <c r="G43" s="34">
        <v>4.4000000000000004</v>
      </c>
      <c r="H43" s="34">
        <v>4.3</v>
      </c>
      <c r="I43" s="34">
        <v>4.0999999999999996</v>
      </c>
      <c r="J43" s="34">
        <v>4.0999999999999996</v>
      </c>
      <c r="K43" s="34">
        <v>4.0999999999999996</v>
      </c>
      <c r="L43" s="34">
        <v>4</v>
      </c>
      <c r="M43" s="34">
        <v>3.9</v>
      </c>
      <c r="N43" s="34">
        <v>3.7</v>
      </c>
      <c r="O43" s="34">
        <v>3.6</v>
      </c>
      <c r="P43" s="34">
        <v>3.8</v>
      </c>
      <c r="Q43" s="34">
        <v>3.7</v>
      </c>
      <c r="R43" s="34">
        <v>3.5</v>
      </c>
      <c r="S43" s="34">
        <v>3.3</v>
      </c>
      <c r="T43" s="34">
        <v>3.4</v>
      </c>
      <c r="U43" s="34">
        <v>3.3</v>
      </c>
      <c r="V43" s="34">
        <v>3.6</v>
      </c>
      <c r="W43" s="34">
        <v>3.6</v>
      </c>
      <c r="X43" s="34">
        <v>3.4</v>
      </c>
      <c r="Y43" s="34">
        <v>3.3</v>
      </c>
      <c r="Z43" s="45">
        <v>3</v>
      </c>
    </row>
    <row r="44" spans="1:26" ht="13.8" customHeight="1" x14ac:dyDescent="0.25">
      <c r="A44" s="55" t="s">
        <v>88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V44" s="55"/>
    </row>
    <row r="45" spans="1:26" ht="13.8" customHeight="1" x14ac:dyDescent="0.25">
      <c r="A45" s="55" t="s">
        <v>89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V45" s="55"/>
    </row>
    <row r="46" spans="1:26" ht="13.8" customHeight="1" x14ac:dyDescent="0.25">
      <c r="A46" s="55" t="s">
        <v>56</v>
      </c>
    </row>
    <row r="47" spans="1:26" ht="13.8" customHeight="1" x14ac:dyDescent="0.25">
      <c r="A47" s="55" t="s">
        <v>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:S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202D-83F8-4A8D-B50E-EC69E3291435}">
  <dimension ref="A1:N40"/>
  <sheetViews>
    <sheetView showGridLines="0" workbookViewId="0">
      <selection activeCell="L8" sqref="L8"/>
    </sheetView>
  </sheetViews>
  <sheetFormatPr defaultColWidth="8.88671875" defaultRowHeight="12" x14ac:dyDescent="0.25"/>
  <cols>
    <col min="1" max="6" width="8.88671875" style="19"/>
    <col min="7" max="7" width="2.33203125" style="19" customWidth="1"/>
    <col min="8" max="8" width="8.44140625" style="19" customWidth="1"/>
    <col min="9" max="9" width="7.33203125" style="19" customWidth="1"/>
    <col min="10" max="16384" width="8.88671875" style="19"/>
  </cols>
  <sheetData>
    <row r="1" spans="1:14" ht="13.8" customHeight="1" x14ac:dyDescent="0.25">
      <c r="A1" s="19" t="s">
        <v>44</v>
      </c>
      <c r="N1" s="40"/>
    </row>
    <row r="2" spans="1:14" ht="27" customHeight="1" thickBot="1" x14ac:dyDescent="0.35">
      <c r="A2" s="27" t="s">
        <v>119</v>
      </c>
    </row>
    <row r="3" spans="1:14" ht="13.8" customHeight="1" x14ac:dyDescent="0.3">
      <c r="A3" s="42"/>
      <c r="B3" s="26" t="s">
        <v>31</v>
      </c>
      <c r="C3" s="26" t="s">
        <v>32</v>
      </c>
      <c r="D3" s="26" t="s">
        <v>33</v>
      </c>
      <c r="E3" s="26" t="s">
        <v>34</v>
      </c>
      <c r="F3" s="26">
        <v>2045</v>
      </c>
      <c r="G3" s="21"/>
      <c r="H3" s="73" t="s">
        <v>84</v>
      </c>
      <c r="I3" s="73"/>
    </row>
    <row r="4" spans="1:14" ht="13.8" customHeight="1" x14ac:dyDescent="0.25">
      <c r="A4" s="41"/>
      <c r="B4" s="41"/>
      <c r="C4" s="41"/>
      <c r="D4" s="41"/>
      <c r="E4" s="41"/>
      <c r="F4" s="41"/>
      <c r="G4" s="41"/>
      <c r="H4" s="7" t="s">
        <v>58</v>
      </c>
      <c r="I4" s="7" t="s">
        <v>59</v>
      </c>
    </row>
    <row r="5" spans="1:14" ht="17.399999999999999" customHeight="1" x14ac:dyDescent="0.25">
      <c r="A5" s="36" t="s">
        <v>3</v>
      </c>
      <c r="B5" s="32"/>
      <c r="C5" s="32"/>
      <c r="D5" s="32"/>
      <c r="E5" s="32"/>
      <c r="F5" s="32"/>
      <c r="H5" s="12"/>
      <c r="I5" s="13"/>
    </row>
    <row r="6" spans="1:14" ht="13.8" customHeight="1" x14ac:dyDescent="0.25">
      <c r="A6" s="36" t="s">
        <v>27</v>
      </c>
      <c r="B6" s="67">
        <f>SUM(B7:B8)</f>
        <v>30654</v>
      </c>
      <c r="C6" s="67">
        <f>SUM(C7:C8)</f>
        <v>31219</v>
      </c>
      <c r="D6" s="67">
        <f t="shared" ref="D6:F6" si="0">SUM(D7:D8)</f>
        <v>31437</v>
      </c>
      <c r="E6" s="67">
        <f t="shared" si="0"/>
        <v>31529</v>
      </c>
      <c r="F6" s="67">
        <f t="shared" si="0"/>
        <v>31596</v>
      </c>
      <c r="G6" s="36"/>
      <c r="H6" s="10">
        <f>IF(F6-B6=0,"-",F6-B6)</f>
        <v>942</v>
      </c>
      <c r="I6" s="11">
        <f>IF(H6="-","-",(H6/B6*100))</f>
        <v>3.0730084165198668</v>
      </c>
    </row>
    <row r="7" spans="1:14" ht="13.8" customHeight="1" x14ac:dyDescent="0.25">
      <c r="A7" s="19" t="s">
        <v>63</v>
      </c>
      <c r="B7" s="32">
        <v>15470</v>
      </c>
      <c r="C7" s="32">
        <v>15828</v>
      </c>
      <c r="D7" s="32">
        <v>15997</v>
      </c>
      <c r="E7" s="32">
        <v>16076</v>
      </c>
      <c r="F7" s="32">
        <v>16102</v>
      </c>
      <c r="H7" s="12">
        <f>IF(F7-B7=0,"-",F7-B7)</f>
        <v>632</v>
      </c>
      <c r="I7" s="13">
        <f>IF(H7="-","-",(H7/B7*100))</f>
        <v>4.0853264382676144</v>
      </c>
    </row>
    <row r="8" spans="1:14" ht="13.8" customHeight="1" x14ac:dyDescent="0.25">
      <c r="A8" s="19" t="s">
        <v>64</v>
      </c>
      <c r="B8" s="32">
        <v>15184</v>
      </c>
      <c r="C8" s="32">
        <v>15391</v>
      </c>
      <c r="D8" s="32">
        <v>15440</v>
      </c>
      <c r="E8" s="32">
        <v>15453</v>
      </c>
      <c r="F8" s="32">
        <v>15494</v>
      </c>
      <c r="H8" s="12">
        <f>IF(F8-B8=0,"-",F8-B8)</f>
        <v>310</v>
      </c>
      <c r="I8" s="13">
        <f>IF(H8="-","-",(H8/B8*100))</f>
        <v>2.041622760800843</v>
      </c>
    </row>
    <row r="9" spans="1:14" ht="17.399999999999999" customHeight="1" x14ac:dyDescent="0.25">
      <c r="A9" s="36" t="s">
        <v>67</v>
      </c>
      <c r="B9" s="32"/>
      <c r="C9" s="32"/>
      <c r="D9" s="32"/>
      <c r="E9" s="32"/>
      <c r="F9" s="32"/>
      <c r="H9" s="12"/>
      <c r="I9" s="13"/>
    </row>
    <row r="10" spans="1:14" ht="13.8" customHeight="1" x14ac:dyDescent="0.25">
      <c r="A10" s="36" t="s">
        <v>27</v>
      </c>
      <c r="B10" s="67">
        <f>SUM(B11:B12)</f>
        <v>5635971</v>
      </c>
      <c r="C10" s="67">
        <f>SUM(C11:C12)</f>
        <v>5766603</v>
      </c>
      <c r="D10" s="67">
        <f t="shared" ref="D10:F10" si="1">SUM(D11:D12)</f>
        <v>5878470</v>
      </c>
      <c r="E10" s="67">
        <f t="shared" si="1"/>
        <v>5979959</v>
      </c>
      <c r="F10" s="67">
        <f t="shared" si="1"/>
        <v>6072912</v>
      </c>
      <c r="G10" s="36"/>
      <c r="H10" s="10">
        <f>IF(F10-B10=0,"-",F10-B10)</f>
        <v>436941</v>
      </c>
      <c r="I10" s="11">
        <f>IF(H10="-","-",(H10/B10*100))</f>
        <v>7.7527190966738475</v>
      </c>
    </row>
    <row r="11" spans="1:14" ht="13.8" customHeight="1" x14ac:dyDescent="0.25">
      <c r="A11" s="19" t="s">
        <v>63</v>
      </c>
      <c r="B11" s="32">
        <v>2845199</v>
      </c>
      <c r="C11" s="32">
        <v>2899087</v>
      </c>
      <c r="D11" s="32">
        <v>2945086</v>
      </c>
      <c r="E11" s="32">
        <v>2984386</v>
      </c>
      <c r="F11" s="32">
        <v>3017211</v>
      </c>
      <c r="H11" s="12">
        <f>IF(F11-B11=0,"-",F11-B11)</f>
        <v>172012</v>
      </c>
      <c r="I11" s="13">
        <f>IF(H11="-","-",(H11/B11*100))</f>
        <v>6.0456931132057896</v>
      </c>
    </row>
    <row r="12" spans="1:14" ht="13.8" customHeight="1" x14ac:dyDescent="0.25">
      <c r="A12" s="19" t="s">
        <v>64</v>
      </c>
      <c r="B12" s="32">
        <v>2790772</v>
      </c>
      <c r="C12" s="32">
        <v>2867516</v>
      </c>
      <c r="D12" s="32">
        <v>2933384</v>
      </c>
      <c r="E12" s="32">
        <v>2995573</v>
      </c>
      <c r="F12" s="32">
        <v>3055701</v>
      </c>
      <c r="H12" s="12">
        <f>IF(F12-B12=0,"-",F12-B12)</f>
        <v>264929</v>
      </c>
      <c r="I12" s="13">
        <f>IF(H12="-","-",(H12/B12*100))</f>
        <v>9.4930363354655984</v>
      </c>
    </row>
    <row r="13" spans="1:14" ht="17.399999999999999" customHeight="1" x14ac:dyDescent="0.25">
      <c r="A13" s="36" t="s">
        <v>54</v>
      </c>
      <c r="B13" s="32"/>
      <c r="C13" s="32"/>
      <c r="D13" s="32"/>
      <c r="E13" s="32"/>
      <c r="F13" s="32"/>
      <c r="H13" s="12"/>
      <c r="I13" s="13"/>
    </row>
    <row r="14" spans="1:14" ht="13.8" customHeight="1" x14ac:dyDescent="0.25">
      <c r="A14" s="36" t="s">
        <v>27</v>
      </c>
      <c r="B14" s="67">
        <f>SUM(B15:B16)</f>
        <v>55316</v>
      </c>
      <c r="C14" s="67">
        <f>SUM(C15:C16)</f>
        <v>56341</v>
      </c>
      <c r="D14" s="67">
        <f t="shared" ref="D14:F14" si="2">SUM(D15:D16)</f>
        <v>57180</v>
      </c>
      <c r="E14" s="67">
        <f t="shared" si="2"/>
        <v>57837</v>
      </c>
      <c r="F14" s="67">
        <f t="shared" si="2"/>
        <v>58388</v>
      </c>
      <c r="G14" s="36"/>
      <c r="H14" s="10">
        <f>IF(F14-B14=0,"-",F14-B14)</f>
        <v>3072</v>
      </c>
      <c r="I14" s="11">
        <f>IF(H14="-","-",(H14/B14*100))</f>
        <v>5.5535468942078241</v>
      </c>
    </row>
    <row r="15" spans="1:14" ht="13.8" customHeight="1" x14ac:dyDescent="0.25">
      <c r="A15" s="19" t="s">
        <v>63</v>
      </c>
      <c r="B15" s="32">
        <v>26666</v>
      </c>
      <c r="C15" s="32">
        <v>27204</v>
      </c>
      <c r="D15" s="32">
        <v>27658</v>
      </c>
      <c r="E15" s="32">
        <v>28016</v>
      </c>
      <c r="F15" s="32">
        <v>28302</v>
      </c>
      <c r="H15" s="12">
        <f>IF(F15-B15=0,"-",F15-B15)</f>
        <v>1636</v>
      </c>
      <c r="I15" s="13">
        <f>IF(H15="-","-",(H15/B15*100))</f>
        <v>6.1351533788344712</v>
      </c>
    </row>
    <row r="16" spans="1:14" ht="13.8" customHeight="1" x14ac:dyDescent="0.25">
      <c r="A16" s="19" t="s">
        <v>64</v>
      </c>
      <c r="B16" s="32">
        <v>28650</v>
      </c>
      <c r="C16" s="32">
        <v>29137</v>
      </c>
      <c r="D16" s="32">
        <v>29522</v>
      </c>
      <c r="E16" s="32">
        <v>29821</v>
      </c>
      <c r="F16" s="32">
        <v>30086</v>
      </c>
      <c r="H16" s="12">
        <f>IF(F16-B16=0,"-",F16-B16)</f>
        <v>1436</v>
      </c>
      <c r="I16" s="13">
        <f>IF(H16="-","-",(H16/B16*100))</f>
        <v>5.0122164048865621</v>
      </c>
    </row>
    <row r="17" spans="1:9" ht="17.399999999999999" customHeight="1" x14ac:dyDescent="0.25">
      <c r="A17" s="36" t="s">
        <v>55</v>
      </c>
      <c r="B17" s="32"/>
      <c r="C17" s="32"/>
      <c r="D17" s="32"/>
      <c r="E17" s="32"/>
      <c r="F17" s="32"/>
      <c r="H17" s="12"/>
      <c r="I17" s="13"/>
    </row>
    <row r="18" spans="1:9" ht="13.8" customHeight="1" x14ac:dyDescent="0.25">
      <c r="A18" s="36" t="s">
        <v>27</v>
      </c>
      <c r="B18" s="67">
        <f>SUM(B19:B20)</f>
        <v>56542</v>
      </c>
      <c r="C18" s="67">
        <f>SUM(C19:C20)</f>
        <v>55203</v>
      </c>
      <c r="D18" s="67">
        <f t="shared" ref="D18:F18" si="3">SUM(D19:D20)</f>
        <v>53163</v>
      </c>
      <c r="E18" s="67">
        <f t="shared" si="3"/>
        <v>50917</v>
      </c>
      <c r="F18" s="67">
        <f t="shared" si="3"/>
        <v>48670</v>
      </c>
      <c r="G18" s="36"/>
      <c r="H18" s="10">
        <f>IF(F18-B18=0,"-",F18-B18)</f>
        <v>-7872</v>
      </c>
      <c r="I18" s="11">
        <f>IF(H18="-","-",(H18/B18*100))</f>
        <v>-13.922393972622121</v>
      </c>
    </row>
    <row r="19" spans="1:9" ht="13.8" customHeight="1" x14ac:dyDescent="0.25">
      <c r="A19" s="19" t="s">
        <v>63</v>
      </c>
      <c r="B19" s="32">
        <v>26772</v>
      </c>
      <c r="C19" s="32">
        <v>26207</v>
      </c>
      <c r="D19" s="32">
        <v>25303</v>
      </c>
      <c r="E19" s="32">
        <v>24277</v>
      </c>
      <c r="F19" s="32">
        <v>23242</v>
      </c>
      <c r="H19" s="12">
        <f>IF(F19-B19=0,"-",F19-B19)</f>
        <v>-3530</v>
      </c>
      <c r="I19" s="13">
        <f>IF(H19="-","-",(H19/B19*100))</f>
        <v>-13.185417600478111</v>
      </c>
    </row>
    <row r="20" spans="1:9" ht="13.8" customHeight="1" x14ac:dyDescent="0.25">
      <c r="A20" s="19" t="s">
        <v>64</v>
      </c>
      <c r="B20" s="32">
        <v>29770</v>
      </c>
      <c r="C20" s="32">
        <v>28996</v>
      </c>
      <c r="D20" s="32">
        <v>27860</v>
      </c>
      <c r="E20" s="32">
        <v>26640</v>
      </c>
      <c r="F20" s="32">
        <v>25428</v>
      </c>
      <c r="H20" s="12">
        <f>IF(F20-B20=0,"-",F20-B20)</f>
        <v>-4342</v>
      </c>
      <c r="I20" s="13">
        <f>IF(H20="-","-",(H20/B20*100))</f>
        <v>-14.585152838427948</v>
      </c>
    </row>
    <row r="21" spans="1:9" ht="17.399999999999999" customHeight="1" x14ac:dyDescent="0.25">
      <c r="A21" s="36" t="s">
        <v>68</v>
      </c>
      <c r="B21" s="32"/>
      <c r="C21" s="32"/>
      <c r="D21" s="32"/>
      <c r="E21" s="32"/>
      <c r="F21" s="32"/>
      <c r="H21" s="12"/>
      <c r="I21" s="13"/>
    </row>
    <row r="22" spans="1:9" ht="13.8" customHeight="1" x14ac:dyDescent="0.25">
      <c r="A22" s="36" t="s">
        <v>27</v>
      </c>
      <c r="B22" s="67">
        <f>SUM(B23:B24)</f>
        <v>5992734</v>
      </c>
      <c r="C22" s="67">
        <f>SUM(C23:C24)</f>
        <v>6048419</v>
      </c>
      <c r="D22" s="67">
        <f t="shared" ref="D22:F22" si="4">SUM(D23:D24)</f>
        <v>6117690</v>
      </c>
      <c r="E22" s="67">
        <f t="shared" si="4"/>
        <v>6167755</v>
      </c>
      <c r="F22" s="67">
        <f t="shared" si="4"/>
        <v>6198609</v>
      </c>
      <c r="G22" s="36"/>
      <c r="H22" s="10">
        <f>IF(F22-B22=0,"-",F22-B22)</f>
        <v>205875</v>
      </c>
      <c r="I22" s="11">
        <f>IF(H22="-","-",(H22/B22*100))</f>
        <v>3.4354102818513219</v>
      </c>
    </row>
    <row r="23" spans="1:9" ht="13.8" customHeight="1" x14ac:dyDescent="0.25">
      <c r="A23" s="19" t="s">
        <v>63</v>
      </c>
      <c r="B23" s="32">
        <v>3013749</v>
      </c>
      <c r="C23" s="32">
        <v>3040441</v>
      </c>
      <c r="D23" s="32">
        <v>3076746</v>
      </c>
      <c r="E23" s="32">
        <v>3101571</v>
      </c>
      <c r="F23" s="32">
        <v>3115390</v>
      </c>
      <c r="H23" s="12">
        <f>IF(F23-B23=0,"-",F23-B23)</f>
        <v>101641</v>
      </c>
      <c r="I23" s="13">
        <f>IF(H23="-","-",(H23/B23*100))</f>
        <v>3.3725768137957077</v>
      </c>
    </row>
    <row r="24" spans="1:9" ht="13.8" customHeight="1" x14ac:dyDescent="0.25">
      <c r="A24" s="19" t="s">
        <v>64</v>
      </c>
      <c r="B24" s="32">
        <v>2978985</v>
      </c>
      <c r="C24" s="32">
        <v>3007978</v>
      </c>
      <c r="D24" s="32">
        <v>3040944</v>
      </c>
      <c r="E24" s="32">
        <v>3066184</v>
      </c>
      <c r="F24" s="32">
        <v>3083219</v>
      </c>
      <c r="H24" s="12">
        <f>IF(F24-B24=0,"-",F24-B24)</f>
        <v>104234</v>
      </c>
      <c r="I24" s="13">
        <f>IF(H24="-","-",(H24/B24*100))</f>
        <v>3.4989770005555578</v>
      </c>
    </row>
    <row r="25" spans="1:9" ht="17.399999999999999" customHeight="1" x14ac:dyDescent="0.25">
      <c r="A25" s="36" t="s">
        <v>69</v>
      </c>
      <c r="B25" s="32"/>
      <c r="C25" s="32"/>
      <c r="D25" s="32"/>
      <c r="E25" s="32"/>
      <c r="F25" s="32"/>
      <c r="H25" s="12"/>
      <c r="I25" s="13"/>
    </row>
    <row r="26" spans="1:9" ht="13.8" customHeight="1" x14ac:dyDescent="0.25">
      <c r="A26" s="36" t="s">
        <v>27</v>
      </c>
      <c r="B26" s="67">
        <v>389444</v>
      </c>
      <c r="C26" s="67">
        <f t="shared" ref="C26:F26" si="5">SUM(C27:C28)</f>
        <v>427648</v>
      </c>
      <c r="D26" s="67">
        <f t="shared" si="5"/>
        <v>462606</v>
      </c>
      <c r="E26" s="67">
        <f t="shared" si="5"/>
        <v>493056</v>
      </c>
      <c r="F26" s="67">
        <f t="shared" si="5"/>
        <v>517253</v>
      </c>
      <c r="G26" s="36"/>
      <c r="H26" s="10">
        <f>IF(F26-B26=0,"-",F26-B26)</f>
        <v>127809</v>
      </c>
      <c r="I26" s="11">
        <f>IF(H26="-","-",(H26/B26*100))</f>
        <v>32.818325612925094</v>
      </c>
    </row>
    <row r="27" spans="1:9" ht="13.8" customHeight="1" x14ac:dyDescent="0.25">
      <c r="A27" s="19" t="s">
        <v>63</v>
      </c>
      <c r="B27" s="32">
        <v>189623</v>
      </c>
      <c r="C27" s="32">
        <v>204005</v>
      </c>
      <c r="D27" s="32">
        <v>218848</v>
      </c>
      <c r="E27" s="32">
        <v>231727</v>
      </c>
      <c r="F27" s="32">
        <v>242063</v>
      </c>
      <c r="H27" s="12">
        <f t="shared" ref="H27:H28" si="6">IF(F27-B27=0,"-",F27-B27)</f>
        <v>52440</v>
      </c>
      <c r="I27" s="13">
        <f t="shared" ref="I27:I28" si="7">IF(H27="-","-",(H27/B27*100))</f>
        <v>27.654873090289676</v>
      </c>
    </row>
    <row r="28" spans="1:9" ht="13.8" customHeight="1" x14ac:dyDescent="0.25">
      <c r="A28" s="19" t="s">
        <v>64</v>
      </c>
      <c r="B28" s="32">
        <v>199622</v>
      </c>
      <c r="C28" s="32">
        <v>223643</v>
      </c>
      <c r="D28" s="32">
        <v>243758</v>
      </c>
      <c r="E28" s="32">
        <v>261329</v>
      </c>
      <c r="F28" s="32">
        <v>275190</v>
      </c>
      <c r="H28" s="12">
        <f t="shared" si="6"/>
        <v>75568</v>
      </c>
      <c r="I28" s="13">
        <f t="shared" si="7"/>
        <v>37.855546983799385</v>
      </c>
    </row>
    <row r="29" spans="1:9" ht="17.399999999999999" customHeight="1" x14ac:dyDescent="0.25">
      <c r="A29" s="36" t="s">
        <v>70</v>
      </c>
      <c r="B29" s="32"/>
      <c r="C29" s="32"/>
      <c r="D29" s="32"/>
      <c r="E29" s="32"/>
      <c r="F29" s="32"/>
      <c r="H29" s="12"/>
      <c r="I29" s="13"/>
    </row>
    <row r="30" spans="1:9" ht="13.8" customHeight="1" x14ac:dyDescent="0.25">
      <c r="A30" s="36" t="s">
        <v>27</v>
      </c>
      <c r="B30" s="67">
        <f t="shared" ref="B30:F30" si="8">SUM(B31:B32)</f>
        <v>5594340</v>
      </c>
      <c r="C30" s="67">
        <f t="shared" si="8"/>
        <v>5749712</v>
      </c>
      <c r="D30" s="67">
        <f t="shared" si="8"/>
        <v>5880318</v>
      </c>
      <c r="E30" s="67">
        <f t="shared" si="8"/>
        <v>5993766</v>
      </c>
      <c r="F30" s="67">
        <f t="shared" si="8"/>
        <v>6083032</v>
      </c>
      <c r="G30" s="36"/>
      <c r="H30" s="10">
        <f t="shared" ref="H30:H32" si="9">IF(F30-B30=0,"-",F30-B30)</f>
        <v>488692</v>
      </c>
      <c r="I30" s="11">
        <f t="shared" ref="I30:I32" si="10">IF(H30="-","-",(H30/B30*100))</f>
        <v>8.7354719234083014</v>
      </c>
    </row>
    <row r="31" spans="1:9" ht="13.8" customHeight="1" x14ac:dyDescent="0.25">
      <c r="A31" s="19" t="s">
        <v>63</v>
      </c>
      <c r="B31" s="32">
        <v>2775143</v>
      </c>
      <c r="C31" s="32">
        <v>2850794</v>
      </c>
      <c r="D31" s="32">
        <v>2916197</v>
      </c>
      <c r="E31" s="32">
        <v>2973040</v>
      </c>
      <c r="F31" s="32">
        <v>3017300</v>
      </c>
      <c r="H31" s="12">
        <f t="shared" si="9"/>
        <v>242157</v>
      </c>
      <c r="I31" s="13">
        <f t="shared" si="10"/>
        <v>8.7259287179075091</v>
      </c>
    </row>
    <row r="32" spans="1:9" ht="13.8" customHeight="1" x14ac:dyDescent="0.25">
      <c r="A32" s="19" t="s">
        <v>64</v>
      </c>
      <c r="B32" s="32">
        <v>2819197</v>
      </c>
      <c r="C32" s="32">
        <v>2898918</v>
      </c>
      <c r="D32" s="32">
        <v>2964121</v>
      </c>
      <c r="E32" s="32">
        <v>3020726</v>
      </c>
      <c r="F32" s="32">
        <v>3065732</v>
      </c>
      <c r="H32" s="12">
        <f t="shared" si="9"/>
        <v>246535</v>
      </c>
      <c r="I32" s="13">
        <f t="shared" si="10"/>
        <v>8.7448660026241516</v>
      </c>
    </row>
    <row r="33" spans="1:9" ht="17.399999999999999" customHeight="1" x14ac:dyDescent="0.25">
      <c r="A33" s="36" t="s">
        <v>71</v>
      </c>
      <c r="B33" s="32"/>
      <c r="C33" s="32"/>
      <c r="D33" s="32"/>
      <c r="E33" s="32"/>
      <c r="F33" s="32"/>
      <c r="H33" s="12"/>
      <c r="I33" s="13"/>
    </row>
    <row r="34" spans="1:9" ht="13.8" customHeight="1" x14ac:dyDescent="0.25">
      <c r="A34" s="36" t="s">
        <v>27</v>
      </c>
      <c r="B34" s="67">
        <f t="shared" ref="B34:F34" si="11">SUM(B35:B36)</f>
        <v>10587710</v>
      </c>
      <c r="C34" s="67">
        <f t="shared" si="11"/>
        <v>10649533</v>
      </c>
      <c r="D34" s="67">
        <f t="shared" si="11"/>
        <v>10784443</v>
      </c>
      <c r="E34" s="67">
        <f t="shared" si="11"/>
        <v>10934936</v>
      </c>
      <c r="F34" s="67">
        <f t="shared" si="11"/>
        <v>11108521</v>
      </c>
      <c r="G34" s="36"/>
      <c r="H34" s="10">
        <f t="shared" ref="H34:H36" si="12">IF(F34-B34=0,"-",F34-B34)</f>
        <v>520811</v>
      </c>
      <c r="I34" s="11">
        <f t="shared" ref="I34:I36" si="13">IF(H34="-","-",(H34/B34*100))</f>
        <v>4.9190145933351026</v>
      </c>
    </row>
    <row r="35" spans="1:9" ht="13.8" customHeight="1" x14ac:dyDescent="0.25">
      <c r="A35" s="19" t="s">
        <v>63</v>
      </c>
      <c r="B35" s="32">
        <v>5262925</v>
      </c>
      <c r="C35" s="32">
        <v>5295518</v>
      </c>
      <c r="D35" s="32">
        <v>5360720</v>
      </c>
      <c r="E35" s="32">
        <v>5430335</v>
      </c>
      <c r="F35" s="32">
        <v>5508404</v>
      </c>
      <c r="H35" s="12">
        <f t="shared" si="12"/>
        <v>245479</v>
      </c>
      <c r="I35" s="13">
        <f t="shared" si="13"/>
        <v>4.6643073956022549</v>
      </c>
    </row>
    <row r="36" spans="1:9" ht="13.8" customHeight="1" thickBot="1" x14ac:dyDescent="0.3">
      <c r="A36" s="22" t="s">
        <v>64</v>
      </c>
      <c r="B36" s="43">
        <v>5324785</v>
      </c>
      <c r="C36" s="43">
        <v>5354015</v>
      </c>
      <c r="D36" s="43">
        <v>5423723</v>
      </c>
      <c r="E36" s="43">
        <v>5504601</v>
      </c>
      <c r="F36" s="43">
        <v>5600117</v>
      </c>
      <c r="G36" s="22"/>
      <c r="H36" s="17">
        <f t="shared" si="12"/>
        <v>275332</v>
      </c>
      <c r="I36" s="18">
        <f t="shared" si="13"/>
        <v>5.1707627631913775</v>
      </c>
    </row>
    <row r="37" spans="1:9" ht="13.8" customHeight="1" x14ac:dyDescent="0.25">
      <c r="A37" s="55" t="s">
        <v>85</v>
      </c>
      <c r="B37" s="32"/>
      <c r="C37" s="32"/>
      <c r="D37" s="32"/>
      <c r="E37" s="32"/>
      <c r="F37" s="32"/>
      <c r="H37" s="12"/>
      <c r="I37" s="13"/>
    </row>
    <row r="38" spans="1:9" ht="13.8" customHeight="1" x14ac:dyDescent="0.25">
      <c r="A38" s="55" t="s">
        <v>56</v>
      </c>
    </row>
    <row r="39" spans="1:9" ht="13.8" customHeight="1" x14ac:dyDescent="0.25">
      <c r="A39" s="55" t="s">
        <v>72</v>
      </c>
    </row>
    <row r="40" spans="1:9" ht="13.8" customHeight="1" x14ac:dyDescent="0.25"/>
  </sheetData>
  <mergeCells count="1">
    <mergeCell ref="H3:I3"/>
  </mergeCells>
  <pageMargins left="0.7" right="0.7" top="0.75" bottom="0.75" header="0.3" footer="0.3"/>
  <pageSetup paperSize="9" orientation="portrait" r:id="rId1"/>
  <ignoredErrors>
    <ignoredError sqref="B3:E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Info and contents</vt:lpstr>
      <vt:lpstr>Population development</vt:lpstr>
      <vt:lpstr>Age structure</vt:lpstr>
      <vt:lpstr>Dependency ratio</vt:lpstr>
      <vt:lpstr>Pop. in capitals</vt:lpstr>
      <vt:lpstr>Inh per km²</vt:lpstr>
      <vt:lpstr>Births by age of mother</vt:lpstr>
      <vt:lpstr>Life expectancy</vt:lpstr>
      <vt:lpstr>Pop. projections</vt:lpstr>
      <vt:lpstr>Marital status</vt:lpstr>
      <vt:lpstr>Child day-care</vt:lpstr>
      <vt:lpstr>Election turn-out</vt:lpstr>
      <vt:lpstr>Gender distrib. in parliaments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2024-12-09T11:36:12Z</cp:lastPrinted>
  <dcterms:created xsi:type="dcterms:W3CDTF">2018-11-27T08:00:22Z</dcterms:created>
  <dcterms:modified xsi:type="dcterms:W3CDTF">2025-12-15T06:56:21Z</dcterms:modified>
</cp:coreProperties>
</file>