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4601F7A0-701B-4CDD-8A80-1736CBEAAD6D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Familjer totalt" sheetId="2" r:id="rId1"/>
    <sheet name="Kommun" sheetId="3" r:id="rId2"/>
    <sheet name="Barnfamiljer" sheetId="1" r:id="rId3"/>
    <sheet name="Barnfamiljer kommun" sheetId="5" r:id="rId4"/>
    <sheet name="Barnens ålder" sheetId="4" r:id="rId5"/>
    <sheet name="Underlag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9" i="6" l="1"/>
  <c r="I49" i="6"/>
  <c r="H49" i="6"/>
  <c r="F49" i="6"/>
  <c r="E49" i="6"/>
  <c r="D49" i="6"/>
  <c r="B49" i="6"/>
  <c r="G47" i="6"/>
  <c r="C47" i="6"/>
  <c r="G46" i="6"/>
  <c r="C46" i="6"/>
  <c r="G45" i="6"/>
  <c r="G49" i="6" s="1"/>
  <c r="C45" i="6"/>
  <c r="C49" i="6" s="1"/>
  <c r="B7" i="6"/>
  <c r="B6" i="6"/>
  <c r="B5" i="6"/>
  <c r="B36" i="6" l="1"/>
  <c r="C36" i="6"/>
  <c r="B37" i="6"/>
  <c r="C37" i="6"/>
  <c r="B38" i="6"/>
  <c r="C38" i="6"/>
  <c r="B39" i="6"/>
  <c r="C39" i="6"/>
  <c r="B40" i="6"/>
  <c r="C40" i="6"/>
  <c r="B41" i="6"/>
  <c r="C41" i="6"/>
  <c r="C35" i="6"/>
  <c r="B35" i="6"/>
  <c r="C7" i="6"/>
  <c r="C6" i="6"/>
  <c r="C5" i="6"/>
  <c r="H49" i="1"/>
  <c r="I19" i="1"/>
  <c r="I21" i="2"/>
  <c r="I5" i="2"/>
  <c r="I15" i="2" s="1"/>
  <c r="H21" i="5"/>
  <c r="H20" i="5" s="1"/>
  <c r="H23" i="5" s="1"/>
  <c r="H22" i="5"/>
  <c r="I5" i="1"/>
  <c r="I13" i="1" s="1"/>
  <c r="I60" i="2"/>
  <c r="I66" i="2" s="1"/>
  <c r="L22" i="3"/>
  <c r="L21" i="3" s="1"/>
  <c r="L23" i="3"/>
  <c r="J23" i="3"/>
  <c r="J22" i="3"/>
  <c r="J21" i="3" s="1"/>
  <c r="B9" i="6" l="1"/>
  <c r="J24" i="3"/>
  <c r="C9" i="6"/>
  <c r="I17" i="2"/>
  <c r="I16" i="2"/>
  <c r="I14" i="2"/>
  <c r="I19" i="2"/>
  <c r="I18" i="2"/>
  <c r="H48" i="1"/>
  <c r="L24" i="3"/>
  <c r="I17" i="1"/>
  <c r="I14" i="1"/>
  <c r="I12" i="1"/>
  <c r="I15" i="1"/>
  <c r="I68" i="2"/>
  <c r="I67" i="2"/>
  <c r="C21" i="5"/>
  <c r="D21" i="5"/>
  <c r="E21" i="5"/>
  <c r="F21" i="5"/>
  <c r="G21" i="5"/>
  <c r="G20" i="5" s="1"/>
  <c r="G23" i="5" s="1"/>
  <c r="C22" i="5"/>
  <c r="D22" i="5"/>
  <c r="E22" i="5"/>
  <c r="F22" i="5"/>
  <c r="G22" i="5"/>
  <c r="B21" i="5"/>
  <c r="B22" i="5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5" i="3"/>
  <c r="B6" i="3"/>
  <c r="B15" i="6" s="1"/>
  <c r="B7" i="3"/>
  <c r="B16" i="6" s="1"/>
  <c r="B8" i="3"/>
  <c r="B17" i="6" s="1"/>
  <c r="B9" i="3"/>
  <c r="B18" i="6" s="1"/>
  <c r="B10" i="3"/>
  <c r="B19" i="6" s="1"/>
  <c r="B11" i="3"/>
  <c r="B20" i="6" s="1"/>
  <c r="B12" i="3"/>
  <c r="B21" i="6" s="1"/>
  <c r="B13" i="3"/>
  <c r="B22" i="6" s="1"/>
  <c r="B14" i="3"/>
  <c r="B23" i="6" s="1"/>
  <c r="B15" i="3"/>
  <c r="B24" i="6" s="1"/>
  <c r="B16" i="3"/>
  <c r="B25" i="6" s="1"/>
  <c r="B17" i="3"/>
  <c r="B26" i="6" s="1"/>
  <c r="B18" i="3"/>
  <c r="B27" i="6" s="1"/>
  <c r="B19" i="3"/>
  <c r="B28" i="6" s="1"/>
  <c r="B20" i="3"/>
  <c r="B30" i="6" s="1"/>
  <c r="B5" i="3"/>
  <c r="B14" i="6" s="1"/>
  <c r="C22" i="3"/>
  <c r="D22" i="3"/>
  <c r="E22" i="3"/>
  <c r="H22" i="3"/>
  <c r="I22" i="3"/>
  <c r="C23" i="3"/>
  <c r="D23" i="3"/>
  <c r="E23" i="3"/>
  <c r="H23" i="3"/>
  <c r="I23" i="3"/>
  <c r="G14" i="1"/>
  <c r="C5" i="1"/>
  <c r="C17" i="1" s="1"/>
  <c r="D5" i="1"/>
  <c r="D17" i="1" s="1"/>
  <c r="E5" i="1"/>
  <c r="E13" i="1" s="1"/>
  <c r="F5" i="1"/>
  <c r="F17" i="1" s="1"/>
  <c r="G5" i="1"/>
  <c r="G13" i="1" s="1"/>
  <c r="H5" i="1"/>
  <c r="H14" i="1" s="1"/>
  <c r="B5" i="1"/>
  <c r="B13" i="1" s="1"/>
  <c r="F62" i="2"/>
  <c r="G60" i="2"/>
  <c r="G67" i="2" s="1"/>
  <c r="E60" i="2"/>
  <c r="E67" i="2" s="1"/>
  <c r="D60" i="2"/>
  <c r="D66" i="2" s="1"/>
  <c r="C60" i="2"/>
  <c r="C66" i="2" s="1"/>
  <c r="B60" i="2"/>
  <c r="B67" i="2" s="1"/>
  <c r="I65" i="2" l="1"/>
  <c r="I21" i="3"/>
  <c r="I24" i="3" s="1"/>
  <c r="H21" i="3"/>
  <c r="I13" i="2"/>
  <c r="I11" i="1"/>
  <c r="G68" i="2"/>
  <c r="D67" i="2"/>
  <c r="H24" i="3"/>
  <c r="G22" i="3"/>
  <c r="B23" i="3"/>
  <c r="B22" i="3"/>
  <c r="F20" i="5"/>
  <c r="F23" i="5" s="1"/>
  <c r="E20" i="5"/>
  <c r="E23" i="5" s="1"/>
  <c r="D20" i="5"/>
  <c r="D23" i="5" s="1"/>
  <c r="C20" i="5"/>
  <c r="C23" i="5" s="1"/>
  <c r="B20" i="5"/>
  <c r="B23" i="5" s="1"/>
  <c r="G23" i="3"/>
  <c r="C21" i="3"/>
  <c r="C24" i="3" s="1"/>
  <c r="E21" i="3"/>
  <c r="E24" i="3" s="1"/>
  <c r="D21" i="3"/>
  <c r="D24" i="3" s="1"/>
  <c r="E15" i="1"/>
  <c r="D15" i="1"/>
  <c r="F14" i="1"/>
  <c r="D14" i="1"/>
  <c r="F13" i="1"/>
  <c r="H15" i="1"/>
  <c r="G15" i="1"/>
  <c r="E17" i="1"/>
  <c r="F15" i="1"/>
  <c r="E14" i="1"/>
  <c r="D13" i="1"/>
  <c r="B12" i="1"/>
  <c r="C13" i="1"/>
  <c r="B15" i="1"/>
  <c r="C14" i="1"/>
  <c r="H12" i="1"/>
  <c r="H17" i="1"/>
  <c r="B17" i="1"/>
  <c r="B14" i="1"/>
  <c r="C15" i="1"/>
  <c r="H13" i="1"/>
  <c r="G12" i="1"/>
  <c r="G17" i="1"/>
  <c r="C12" i="1"/>
  <c r="F12" i="1"/>
  <c r="E12" i="1"/>
  <c r="D12" i="1"/>
  <c r="C67" i="2"/>
  <c r="E68" i="2"/>
  <c r="G66" i="2"/>
  <c r="C68" i="2"/>
  <c r="E66" i="2"/>
  <c r="E65" i="2" s="1"/>
  <c r="D68" i="2"/>
  <c r="B66" i="2"/>
  <c r="B68" i="2"/>
  <c r="F60" i="2"/>
  <c r="H60" i="2"/>
  <c r="B65" i="2" l="1"/>
  <c r="G21" i="3"/>
  <c r="G24" i="3" s="1"/>
  <c r="D65" i="2"/>
  <c r="G65" i="2"/>
  <c r="C65" i="2"/>
  <c r="B21" i="3"/>
  <c r="B24" i="3" s="1"/>
  <c r="F66" i="2"/>
  <c r="F68" i="2"/>
  <c r="F67" i="2"/>
  <c r="H68" i="2"/>
  <c r="H67" i="2"/>
  <c r="H66" i="2"/>
  <c r="H65" i="2" l="1"/>
  <c r="F65" i="2"/>
</calcChain>
</file>

<file path=xl/sharedStrings.xml><?xml version="1.0" encoding="utf-8"?>
<sst xmlns="http://schemas.openxmlformats.org/spreadsheetml/2006/main" count="207" uniqueCount="100">
  <si>
    <t>Antal</t>
  </si>
  <si>
    <t>Procent</t>
  </si>
  <si>
    <t>Ålands statistik- och utredningsbyrå</t>
  </si>
  <si>
    <t>Familjer totalt</t>
  </si>
  <si>
    <t>Äkta makar</t>
  </si>
  <si>
    <t>Sambor</t>
  </si>
  <si>
    <t>Mor</t>
  </si>
  <si>
    <t>Far</t>
  </si>
  <si>
    <t>Antal barn per familj</t>
  </si>
  <si>
    <t>Personer i barnfamiljer</t>
  </si>
  <si>
    <t>- procent av invånarna</t>
  </si>
  <si>
    <t>Antal barn (0-17 år)</t>
  </si>
  <si>
    <t>Källa: ÅSUB Befolkning, Statistikcentralen</t>
  </si>
  <si>
    <t>Äkta makar utan hemmaboende barn</t>
  </si>
  <si>
    <t>Äkta makar med hemmaboende barn</t>
  </si>
  <si>
    <t xml:space="preserve">Sambor utan hemmaboende barn </t>
  </si>
  <si>
    <t xml:space="preserve">Sambor med hemmaboende barn </t>
  </si>
  <si>
    <t>Mor och barn</t>
  </si>
  <si>
    <t>Far och barn</t>
  </si>
  <si>
    <t>Antal personer per familj</t>
  </si>
  <si>
    <t>Andel sambopar av alla par, procent</t>
  </si>
  <si>
    <t>Familjetyp</t>
  </si>
  <si>
    <t>Barnens ålder</t>
  </si>
  <si>
    <t>Par och barn</t>
  </si>
  <si>
    <t>Totalt</t>
  </si>
  <si>
    <t>0-2</t>
  </si>
  <si>
    <t>3-4</t>
  </si>
  <si>
    <t>5-6</t>
  </si>
  <si>
    <t>7-8</t>
  </si>
  <si>
    <t>9-12</t>
  </si>
  <si>
    <t>13-15</t>
  </si>
  <si>
    <t>16-17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</si>
  <si>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</si>
  <si>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</si>
  <si>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</si>
  <si>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</si>
  <si>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</si>
  <si>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</si>
  <si>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</si>
  <si>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</si>
  <si>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</si>
  <si>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</si>
  <si>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</si>
  <si>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</si>
  <si>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</si>
  <si>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</si>
  <si>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</si>
  <si>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</si>
  <si>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</si>
  <si>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Gift par</t>
  </si>
  <si>
    <t>Invånare</t>
  </si>
  <si>
    <t>Invånare totalt</t>
  </si>
  <si>
    <t>Tillhör familj</t>
  </si>
  <si>
    <t>Tillhör inte familj</t>
  </si>
  <si>
    <t>Familjer med barn under 3 år</t>
  </si>
  <si>
    <t>Familjer med barn under 7 år</t>
  </si>
  <si>
    <t>Familjer med barn under 18 år</t>
  </si>
  <si>
    <t>Familjer med barn under 25 år</t>
  </si>
  <si>
    <t>Familjer</t>
  </si>
  <si>
    <t>Barn</t>
  </si>
  <si>
    <t>Landskomm.</t>
  </si>
  <si>
    <t>-Landsbygden</t>
  </si>
  <si>
    <t>-Skärgården</t>
  </si>
  <si>
    <t>Mor eller far med barn</t>
  </si>
  <si>
    <t>Barnfamiljer med barn under 18 år</t>
  </si>
  <si>
    <t>Kommun</t>
  </si>
  <si>
    <t>2000</t>
  </si>
  <si>
    <t>2010</t>
  </si>
  <si>
    <t>2020</t>
  </si>
  <si>
    <t>2021</t>
  </si>
  <si>
    <t>2022</t>
  </si>
  <si>
    <t>2023</t>
  </si>
  <si>
    <t>Se de följande bladen för kommunvisa uppgifter och statistik om barnfamiljer</t>
  </si>
  <si>
    <t>På vårdinrättn, oklassificerade</t>
  </si>
  <si>
    <t>Antal barn      (0-17 år)</t>
  </si>
  <si>
    <t>Antal familjer efter familjetyp 31.12.1990-2024</t>
  </si>
  <si>
    <t>Antal barnfamiljer 31.12.1990-2024 efter försörjare. Familjer med barn under 18 år</t>
  </si>
  <si>
    <t>2024</t>
  </si>
  <si>
    <t>Barnfamiljer med barn under 18 år efter kommun 2000-2024</t>
  </si>
  <si>
    <t xml:space="preserve">Andel barn i barnfamiljer efter familjetyp och barnens ålder 31.12.1990-2024, procent </t>
  </si>
  <si>
    <t>Senast uppdaterad 18.8.2025</t>
  </si>
  <si>
    <t>Antal familjer efter familjetyp 2000 och 2024</t>
  </si>
  <si>
    <t>Personer i och utanför familj 31.12.1990-2024</t>
  </si>
  <si>
    <t>Familjer efter familjetyp och kommun 2024</t>
  </si>
  <si>
    <t>Familjer med barn under 3, 7, 18 respektive 25 år 2010-2024</t>
  </si>
  <si>
    <t>Andel barn i ensamförsörjarfamiljer efter barnens ålder 2000 och 2024</t>
  </si>
  <si>
    <t>Par utan barn</t>
  </si>
  <si>
    <t>Par med barn</t>
  </si>
  <si>
    <t>En förälder och barn</t>
  </si>
  <si>
    <t>Andel av familjerna som består av ett par utan barn 2024</t>
  </si>
  <si>
    <t>Antal barnfamiljer efter försörjare 2000 och 2024</t>
  </si>
  <si>
    <t>Senast uppdaterad 27.6.2025</t>
  </si>
  <si>
    <t>Familjer efter familjetyp 1990-2024</t>
  </si>
  <si>
    <t>En förälder med barn</t>
  </si>
  <si>
    <t>Gifta/ sambo-par utan barn</t>
  </si>
  <si>
    <t>Gifta/ sambo-par med barn</t>
  </si>
  <si>
    <t>Antal barn
(0-17 år) per familj</t>
  </si>
  <si>
    <t>Personer i barnfam., procent av invånarna</t>
  </si>
  <si>
    <t>Antal personer i barn- familjer</t>
  </si>
  <si>
    <t>Senast uppdaterad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</si>
</sst>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0" borderId="0" applyBorder="0"/>
    <xf numFmtId="0" fontId="23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5" fillId="0" borderId="0" xfId="0" applyFont="1"/>
    <xf numFmtId="3" fontId="1" fillId="0" borderId="0" xfId="0" applyNumberFormat="1" applyFont="1"/>
    <xf numFmtId="3" fontId="5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/>
    <xf numFmtId="0" fontId="1" fillId="0" borderId="2" xfId="0" quotePrefix="1" applyFont="1" applyBorder="1"/>
    <xf numFmtId="165" fontId="1" fillId="0" borderId="2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1" applyNumberFormat="1" applyFont="1" applyBorder="1"/>
    <xf numFmtId="164" fontId="5" fillId="0" borderId="0" xfId="0" applyNumberFormat="1" applyFont="1"/>
    <xf numFmtId="0" fontId="8" fillId="0" borderId="0" xfId="2" applyFont="1"/>
    <xf numFmtId="164" fontId="8" fillId="0" borderId="0" xfId="2" applyNumberFormat="1" applyFont="1"/>
    <xf numFmtId="0" fontId="9" fillId="0" borderId="0" xfId="2" applyFont="1"/>
    <xf numFmtId="164" fontId="9" fillId="0" borderId="0" xfId="2" applyNumberFormat="1" applyFont="1"/>
    <xf numFmtId="49" fontId="1" fillId="0" borderId="0" xfId="0" applyNumberFormat="1" applyFont="1"/>
    <xf numFmtId="0" fontId="4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9" fontId="1" fillId="0" borderId="2" xfId="0" applyNumberFormat="1" applyFont="1" applyBorder="1"/>
    <xf numFmtId="0" fontId="9" fillId="0" borderId="2" xfId="2" applyFont="1" applyBorder="1"/>
    <xf numFmtId="164" fontId="9" fillId="0" borderId="2" xfId="2" applyNumberFormat="1" applyFont="1" applyBorder="1"/>
    <xf numFmtId="0" fontId="6" fillId="0" borderId="0" xfId="0" applyFont="1"/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1" xfId="0" applyFont="1" applyBorder="1"/>
    <xf numFmtId="1" fontId="15" fillId="0" borderId="1" xfId="0" applyNumberFormat="1" applyFont="1" applyBorder="1"/>
    <xf numFmtId="0" fontId="16" fillId="0" borderId="0" xfId="0" applyFont="1"/>
    <xf numFmtId="0" fontId="15" fillId="0" borderId="0" xfId="0" applyFont="1"/>
    <xf numFmtId="3" fontId="16" fillId="0" borderId="0" xfId="0" applyNumberFormat="1" applyFont="1"/>
    <xf numFmtId="3" fontId="15" fillId="0" borderId="0" xfId="0" applyNumberFormat="1" applyFont="1"/>
    <xf numFmtId="165" fontId="15" fillId="0" borderId="0" xfId="0" applyNumberFormat="1" applyFont="1"/>
    <xf numFmtId="3" fontId="15" fillId="0" borderId="2" xfId="0" applyNumberFormat="1" applyFont="1" applyBorder="1"/>
    <xf numFmtId="165" fontId="15" fillId="0" borderId="2" xfId="0" applyNumberFormat="1" applyFont="1" applyBorder="1"/>
    <xf numFmtId="0" fontId="17" fillId="0" borderId="0" xfId="0" applyFont="1"/>
    <xf numFmtId="0" fontId="2" fillId="0" borderId="2" xfId="0" applyFont="1" applyBorder="1"/>
    <xf numFmtId="0" fontId="2" fillId="0" borderId="1" xfId="0" applyFont="1" applyBorder="1"/>
    <xf numFmtId="3" fontId="2" fillId="0" borderId="0" xfId="0" applyNumberFormat="1" applyFont="1"/>
    <xf numFmtId="3" fontId="1" fillId="0" borderId="2" xfId="0" applyNumberFormat="1" applyFont="1" applyBorder="1"/>
    <xf numFmtId="3" fontId="18" fillId="0" borderId="0" xfId="0" applyNumberFormat="1" applyFont="1" applyAlignment="1" applyProtection="1">
      <alignment horizontal="left"/>
      <protection locked="0"/>
    </xf>
    <xf numFmtId="3" fontId="18" fillId="0" borderId="0" xfId="0" quotePrefix="1" applyNumberFormat="1" applyFont="1" applyAlignment="1" applyProtection="1">
      <alignment horizontal="left"/>
      <protection locked="0"/>
    </xf>
    <xf numFmtId="3" fontId="5" fillId="0" borderId="2" xfId="0" applyNumberFormat="1" applyFont="1" applyBorder="1"/>
    <xf numFmtId="0" fontId="15" fillId="0" borderId="4" xfId="0" applyFont="1" applyBorder="1"/>
    <xf numFmtId="0" fontId="15" fillId="0" borderId="4" xfId="0" applyFont="1" applyBorder="1" applyAlignment="1">
      <alignment horizontal="right" wrapText="1"/>
    </xf>
    <xf numFmtId="0" fontId="0" fillId="0" borderId="2" xfId="0" applyBorder="1"/>
    <xf numFmtId="0" fontId="12" fillId="0" borderId="2" xfId="0" applyFont="1" applyBorder="1"/>
    <xf numFmtId="0" fontId="15" fillId="0" borderId="2" xfId="0" applyFont="1" applyBorder="1"/>
    <xf numFmtId="0" fontId="16" fillId="0" borderId="2" xfId="0" applyFont="1" applyBorder="1"/>
    <xf numFmtId="0" fontId="0" fillId="2" borderId="0" xfId="0" applyFill="1"/>
    <xf numFmtId="3" fontId="1" fillId="3" borderId="0" xfId="0" applyNumberFormat="1" applyFont="1" applyFill="1" applyAlignment="1" applyProtection="1">
      <alignment horizontal="right"/>
      <protection locked="0"/>
    </xf>
    <xf numFmtId="3" fontId="1" fillId="3" borderId="0" xfId="0" applyNumberFormat="1" applyFont="1" applyFill="1"/>
    <xf numFmtId="3" fontId="18" fillId="3" borderId="0" xfId="0" applyNumberFormat="1" applyFont="1" applyFill="1" applyAlignment="1" applyProtection="1">
      <alignment horizontal="right"/>
      <protection locked="0"/>
    </xf>
    <xf numFmtId="3" fontId="19" fillId="3" borderId="2" xfId="0" applyNumberFormat="1" applyFont="1" applyFill="1" applyBorder="1" applyAlignment="1" applyProtection="1">
      <alignment horizontal="right"/>
      <protection locked="0"/>
    </xf>
    <xf numFmtId="0" fontId="15" fillId="0" borderId="5" xfId="0" applyFont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3" fontId="0" fillId="0" borderId="0" xfId="0" applyNumberFormat="1"/>
    <xf numFmtId="164" fontId="0" fillId="0" borderId="0" xfId="0" applyNumberFormat="1"/>
    <xf numFmtId="0" fontId="1" fillId="0" borderId="5" xfId="0" applyFont="1" applyBorder="1"/>
    <xf numFmtId="3" fontId="3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21" fillId="2" borderId="0" xfId="0" applyFont="1" applyFill="1"/>
    <xf numFmtId="0" fontId="22" fillId="0" borderId="0" xfId="0" applyFont="1" applyAlignment="1">
      <alignment horizontal="left" readingOrder="1"/>
    </xf>
    <xf numFmtId="1" fontId="1" fillId="0" borderId="0" xfId="3" applyNumberFormat="1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3" fontId="1" fillId="0" borderId="0" xfId="3" applyNumberFormat="1" applyFont="1"/>
    <xf numFmtId="0" fontId="15" fillId="0" borderId="1" xfId="0" applyFont="1" applyBorder="1" applyAlignment="1">
      <alignment horizontal="center"/>
    </xf>
    <xf numFmtId="165" fontId="1" fillId="3" borderId="0" xfId="0" applyNumberFormat="1" applyFont="1" applyFill="1"/>
    <xf numFmtId="165" fontId="1" fillId="0" borderId="0" xfId="0" applyNumberFormat="1" applyFont="1"/>
    <xf numFmtId="165" fontId="18" fillId="3" borderId="0" xfId="0" applyNumberFormat="1" applyFont="1" applyFill="1" applyAlignment="1" applyProtection="1">
      <alignment horizontal="right"/>
      <protection locked="0"/>
    </xf>
    <xf numFmtId="165" fontId="19" fillId="3" borderId="2" xfId="0" applyNumberFormat="1" applyFont="1" applyFill="1" applyBorder="1" applyAlignment="1" applyProtection="1">
      <alignment horizontal="right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4" fontId="1" fillId="3" borderId="0" xfId="0" applyNumberFormat="1" applyFont="1" applyFill="1"/>
    <xf numFmtId="4" fontId="18" fillId="3" borderId="0" xfId="0" applyNumberFormat="1" applyFont="1" applyFill="1" applyAlignment="1" applyProtection="1">
      <alignment horizontal="right"/>
      <protection locked="0"/>
    </xf>
    <xf numFmtId="4" fontId="19" fillId="3" borderId="2" xfId="0" applyNumberFormat="1" applyFont="1" applyFill="1" applyBorder="1" applyAlignment="1" applyProtection="1">
      <alignment horizontal="right"/>
      <protection locked="0"/>
    </xf>
    <xf numFmtId="0" fontId="0" fillId="0" borderId="0" xfId="0" applyBorder="1"/>
  </cellXfs>
  <cellStyles count="4">
    <cellStyle name="Normal" xfId="0" builtinId="0"/>
    <cellStyle name="Normal 2" xfId="2" xr:uid="{D3C59640-FC78-4981-8B7A-9FB797B9FD98}"/>
    <cellStyle name="Normal 6" xfId="3" xr:uid="{249B3349-E4CA-4F07-BA26-D6AB1EB35B2D}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0493876780483E-2"/>
          <c:y val="0.13401910968025546"/>
          <c:w val="0.68046866531474748"/>
          <c:h val="0.726796736614819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Underlag!$A$5:$A$7</c:f>
              <c:strCache>
                <c:ptCount val="3"/>
                <c:pt idx="0">
                  <c:v>Par utan barn</c:v>
                </c:pt>
                <c:pt idx="1">
                  <c:v>Par med barn</c:v>
                </c:pt>
                <c:pt idx="2">
                  <c:v>En förälder och barn</c:v>
                </c:pt>
              </c:strCache>
            </c:strRef>
          </c:cat>
          <c:val>
            <c:numRef>
              <c:f>Underlag!$B$5:$B$7</c:f>
              <c:numCache>
                <c:formatCode>#,##0</c:formatCode>
                <c:ptCount val="3"/>
                <c:pt idx="0">
                  <c:v>2804</c:v>
                </c:pt>
                <c:pt idx="1">
                  <c:v>3297</c:v>
                </c:pt>
                <c:pt idx="2">
                  <c:v>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7-4019-AF95-DA9B10AD6CA9}"/>
            </c:ext>
          </c:extLst>
        </c:ser>
        <c:ser>
          <c:idx val="1"/>
          <c:order val="1"/>
          <c:tx>
            <c:strRef>
              <c:f>Underlag!$C$4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Underlag!$A$5:$A$7</c:f>
              <c:strCache>
                <c:ptCount val="3"/>
                <c:pt idx="0">
                  <c:v>Par utan barn</c:v>
                </c:pt>
                <c:pt idx="1">
                  <c:v>Par med barn</c:v>
                </c:pt>
                <c:pt idx="2">
                  <c:v>En förälder och barn</c:v>
                </c:pt>
              </c:strCache>
            </c:strRef>
          </c:cat>
          <c:val>
            <c:numRef>
              <c:f>Underlag!$C$5:$C$7</c:f>
              <c:numCache>
                <c:formatCode>#,##0</c:formatCode>
                <c:ptCount val="3"/>
                <c:pt idx="0">
                  <c:v>4080</c:v>
                </c:pt>
                <c:pt idx="1">
                  <c:v>3178</c:v>
                </c:pt>
                <c:pt idx="2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7-4019-AF95-DA9B10AD6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5"/>
        <c:axId val="188703104"/>
        <c:axId val="188704640"/>
        <c:extLst/>
      </c:barChart>
      <c:catAx>
        <c:axId val="18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704640"/>
        <c:crosses val="autoZero"/>
        <c:auto val="1"/>
        <c:lblAlgn val="ctr"/>
        <c:lblOffset val="100"/>
        <c:noMultiLvlLbl val="0"/>
      </c:catAx>
      <c:valAx>
        <c:axId val="188704640"/>
        <c:scaling>
          <c:orientation val="minMax"/>
          <c:max val="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Familjer</a:t>
                </a:r>
              </a:p>
            </c:rich>
          </c:tx>
          <c:layout>
            <c:manualLayout>
              <c:xMode val="edge"/>
              <c:yMode val="edge"/>
              <c:x val="4.9935753390454966E-4"/>
              <c:y val="6.8924143102801786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703104"/>
        <c:crosses val="autoZero"/>
        <c:crossBetween val="between"/>
        <c:majorUnit val="10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51369358241984453"/>
          <c:y val="0.16446982987230224"/>
          <c:w val="0.17863329583802023"/>
          <c:h val="0.10823711802864021"/>
        </c:manualLayout>
      </c:layout>
      <c:overlay val="0"/>
      <c:spPr>
        <a:solidFill>
          <a:srgbClr val="FFFFFF"/>
        </a:solidFill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49810789069862E-2"/>
          <c:y val="9.4335605890435631E-2"/>
          <c:w val="0.69676321215559833"/>
          <c:h val="0.821536902481784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Underlag!$A$45</c:f>
              <c:strCache>
                <c:ptCount val="1"/>
                <c:pt idx="0">
                  <c:v>Par utan barn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Underlag!$B$44:$J$44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 formatCode="0">
                  <c:v>2015</c:v>
                </c:pt>
                <c:pt idx="6" formatCode="0">
                  <c:v>2020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Underlag!$B$45:$J$45</c:f>
              <c:numCache>
                <c:formatCode>#,##0</c:formatCode>
                <c:ptCount val="9"/>
                <c:pt idx="0">
                  <c:v>2486</c:v>
                </c:pt>
                <c:pt idx="1">
                  <c:v>2604</c:v>
                </c:pt>
                <c:pt idx="2">
                  <c:v>2804</c:v>
                </c:pt>
                <c:pt idx="3">
                  <c:v>3257</c:v>
                </c:pt>
                <c:pt idx="4">
                  <c:v>3607</c:v>
                </c:pt>
                <c:pt idx="5">
                  <c:v>3889</c:v>
                </c:pt>
                <c:pt idx="6">
                  <c:v>4022</c:v>
                </c:pt>
                <c:pt idx="7" formatCode="General">
                  <c:v>4069</c:v>
                </c:pt>
                <c:pt idx="8" formatCode="General">
                  <c:v>4080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C-4C02-A137-8416F4012C48}"/>
            </c:ext>
          </c:extLst>
        </c:ser>
        <c:ser>
          <c:idx val="1"/>
          <c:order val="1"/>
          <c:tx>
            <c:strRef>
              <c:f>Underlag!$A$46</c:f>
              <c:strCache>
                <c:ptCount val="1"/>
                <c:pt idx="0">
                  <c:v>Par med barn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Underlag!$B$44:$J$44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 formatCode="0">
                  <c:v>2015</c:v>
                </c:pt>
                <c:pt idx="6" formatCode="0">
                  <c:v>2020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Underlag!$B$46:$J$46</c:f>
              <c:numCache>
                <c:formatCode>#,##0</c:formatCode>
                <c:ptCount val="9"/>
                <c:pt idx="0">
                  <c:v>3457</c:v>
                </c:pt>
                <c:pt idx="1">
                  <c:v>3357</c:v>
                </c:pt>
                <c:pt idx="2">
                  <c:v>3297</c:v>
                </c:pt>
                <c:pt idx="3">
                  <c:v>3181</c:v>
                </c:pt>
                <c:pt idx="4">
                  <c:v>3176</c:v>
                </c:pt>
                <c:pt idx="5">
                  <c:v>3162</c:v>
                </c:pt>
                <c:pt idx="6">
                  <c:v>3201</c:v>
                </c:pt>
                <c:pt idx="7" formatCode="General">
                  <c:v>3183</c:v>
                </c:pt>
                <c:pt idx="8" formatCode="General">
                  <c:v>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C-4C02-A137-8416F4012C48}"/>
            </c:ext>
          </c:extLst>
        </c:ser>
        <c:ser>
          <c:idx val="2"/>
          <c:order val="2"/>
          <c:tx>
            <c:strRef>
              <c:f>Underlag!$A$47</c:f>
              <c:strCache>
                <c:ptCount val="1"/>
                <c:pt idx="0">
                  <c:v>En förälder med barn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Underlag!$B$44:$J$44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 formatCode="0">
                  <c:v>2015</c:v>
                </c:pt>
                <c:pt idx="6" formatCode="0">
                  <c:v>2020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Underlag!$B$47:$J$47</c:f>
              <c:numCache>
                <c:formatCode>#,##0</c:formatCode>
                <c:ptCount val="9"/>
                <c:pt idx="0">
                  <c:v>822</c:v>
                </c:pt>
                <c:pt idx="1">
                  <c:v>920</c:v>
                </c:pt>
                <c:pt idx="2">
                  <c:v>947</c:v>
                </c:pt>
                <c:pt idx="3">
                  <c:v>950</c:v>
                </c:pt>
                <c:pt idx="4">
                  <c:v>998</c:v>
                </c:pt>
                <c:pt idx="5">
                  <c:v>1040</c:v>
                </c:pt>
                <c:pt idx="6">
                  <c:v>1032</c:v>
                </c:pt>
                <c:pt idx="7" formatCode="General">
                  <c:v>1087</c:v>
                </c:pt>
                <c:pt idx="8" formatCode="General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C-4C02-A137-8416F4012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009856"/>
        <c:axId val="232596224"/>
      </c:barChart>
      <c:catAx>
        <c:axId val="2300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259622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325962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>
                    <a:latin typeface="+mn-lt"/>
                  </a:rPr>
                  <a:t>Antal</a:t>
                </a:r>
              </a:p>
            </c:rich>
          </c:tx>
          <c:layout>
            <c:manualLayout>
              <c:xMode val="edge"/>
              <c:yMode val="edge"/>
              <c:x val="1.8194399406515579E-3"/>
              <c:y val="1.2489957645039935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00098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7921001526830236"/>
          <c:y val="0.12252219436332987"/>
          <c:w val="0.20104138125089371"/>
          <c:h val="0.63446030310205059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48610052775659"/>
          <c:y val="2.9099450803943633E-2"/>
          <c:w val="0.69819862839725677"/>
          <c:h val="0.818314891255333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Underlag!$A$14:$A$30</c:f>
              <c:strCache>
                <c:ptCount val="17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6">
                  <c:v>Mariehamn</c:v>
                </c:pt>
              </c:strCache>
            </c:strRef>
          </c:cat>
          <c:val>
            <c:numRef>
              <c:f>Underlag!$B$14:$B$30</c:f>
              <c:numCache>
                <c:formatCode>0.0</c:formatCode>
                <c:ptCount val="17"/>
                <c:pt idx="0">
                  <c:v>52.678571428571431</c:v>
                </c:pt>
                <c:pt idx="1">
                  <c:v>55.925925925925924</c:v>
                </c:pt>
                <c:pt idx="2">
                  <c:v>48.221343873517789</c:v>
                </c:pt>
                <c:pt idx="3">
                  <c:v>49.21875</c:v>
                </c:pt>
                <c:pt idx="4">
                  <c:v>53.237410071942449</c:v>
                </c:pt>
                <c:pt idx="5">
                  <c:v>52.545824847250508</c:v>
                </c:pt>
                <c:pt idx="6">
                  <c:v>44.746162927981111</c:v>
                </c:pt>
                <c:pt idx="7">
                  <c:v>55.882352941176471</c:v>
                </c:pt>
                <c:pt idx="8">
                  <c:v>58.461538461538467</c:v>
                </c:pt>
                <c:pt idx="9">
                  <c:v>44.019138755980862</c:v>
                </c:pt>
                <c:pt idx="10">
                  <c:v>57.272727272727273</c:v>
                </c:pt>
                <c:pt idx="11">
                  <c:v>48.780487804878049</c:v>
                </c:pt>
                <c:pt idx="12">
                  <c:v>41.666666666666671</c:v>
                </c:pt>
                <c:pt idx="13">
                  <c:v>52.313167259786475</c:v>
                </c:pt>
                <c:pt idx="14">
                  <c:v>51.937984496124031</c:v>
                </c:pt>
                <c:pt idx="16">
                  <c:v>49.512277161116721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0-46BD-9019-361520457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88527744"/>
        <c:axId val="188529280"/>
      </c:barChart>
      <c:catAx>
        <c:axId val="188527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529280"/>
        <c:crosses val="autoZero"/>
        <c:auto val="1"/>
        <c:lblAlgn val="ctr"/>
        <c:lblOffset val="100"/>
        <c:tickLblSkip val="1"/>
        <c:noMultiLvlLbl val="0"/>
      </c:catAx>
      <c:valAx>
        <c:axId val="188529280"/>
        <c:scaling>
          <c:orientation val="minMax"/>
          <c:max val="100"/>
        </c:scaling>
        <c:delete val="0"/>
        <c:axPos val="t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8222555127244825"/>
              <c:y val="0.92502179518309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527744"/>
        <c:crosses val="autoZero"/>
        <c:crossBetween val="between"/>
        <c:majorUnit val="25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568271677038"/>
          <c:y val="0.1637200037495313"/>
          <c:w val="0.72265891291890405"/>
          <c:h val="0.71135967379077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Barnfamiljer!$C$3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Barnfamiljer!$A$6:$A$9</c:f>
              <c:strCache>
                <c:ptCount val="4"/>
                <c:pt idx="0">
                  <c:v>Gift par</c:v>
                </c:pt>
                <c:pt idx="1">
                  <c:v>Sambor</c:v>
                </c:pt>
                <c:pt idx="2">
                  <c:v>Mor</c:v>
                </c:pt>
                <c:pt idx="3">
                  <c:v>Far</c:v>
                </c:pt>
              </c:strCache>
            </c:strRef>
          </c:cat>
          <c:val>
            <c:numRef>
              <c:f>Barnfamiljer!$C$6:$C$9</c:f>
              <c:numCache>
                <c:formatCode>#,##0</c:formatCode>
                <c:ptCount val="4"/>
                <c:pt idx="0">
                  <c:v>1757</c:v>
                </c:pt>
                <c:pt idx="1">
                  <c:v>797</c:v>
                </c:pt>
                <c:pt idx="2">
                  <c:v>516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A-4A83-8662-766F4D738D9A}"/>
            </c:ext>
          </c:extLst>
        </c:ser>
        <c:ser>
          <c:idx val="1"/>
          <c:order val="1"/>
          <c:tx>
            <c:strRef>
              <c:f>Barnfamiljer!$I$3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Barnfamiljer!$A$6:$A$9</c:f>
              <c:strCache>
                <c:ptCount val="4"/>
                <c:pt idx="0">
                  <c:v>Gift par</c:v>
                </c:pt>
                <c:pt idx="1">
                  <c:v>Sambor</c:v>
                </c:pt>
                <c:pt idx="2">
                  <c:v>Mor</c:v>
                </c:pt>
                <c:pt idx="3">
                  <c:v>Far</c:v>
                </c:pt>
              </c:strCache>
            </c:strRef>
          </c:cat>
          <c:val>
            <c:numRef>
              <c:f>Barnfamiljer!$I$6:$I$9</c:f>
              <c:numCache>
                <c:formatCode>#,##0</c:formatCode>
                <c:ptCount val="4"/>
                <c:pt idx="0">
                  <c:v>1471</c:v>
                </c:pt>
                <c:pt idx="1">
                  <c:v>1095</c:v>
                </c:pt>
                <c:pt idx="2">
                  <c:v>547</c:v>
                </c:pt>
                <c:pt idx="3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A-4A83-8662-766F4D738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-11"/>
        <c:axId val="248566144"/>
        <c:axId val="248567680"/>
      </c:barChart>
      <c:catAx>
        <c:axId val="2485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56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567680"/>
        <c:scaling>
          <c:orientation val="minMax"/>
          <c:max val="2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Familjer</a:t>
                </a:r>
              </a:p>
            </c:rich>
          </c:tx>
          <c:layout>
            <c:manualLayout>
              <c:xMode val="edge"/>
              <c:yMode val="edge"/>
              <c:x val="3.4484368699195618E-3"/>
              <c:y val="1.358799380846625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566144"/>
        <c:crosses val="autoZero"/>
        <c:crossBetween val="between"/>
        <c:majorUnit val="5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45502359374889462"/>
          <c:y val="0.19639604371487462"/>
          <c:w val="0.24151771729576677"/>
          <c:h val="0.1110471222416284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59286457117378E-2"/>
          <c:y val="0.14283301279866767"/>
          <c:w val="0.82163177602799664"/>
          <c:h val="0.68043166557940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Underlag!$B$34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Underlag!$A$35:$A$41</c:f>
              <c:strCache>
                <c:ptCount val="7"/>
                <c:pt idx="0">
                  <c:v>0-2</c:v>
                </c:pt>
                <c:pt idx="1">
                  <c:v>3-4</c:v>
                </c:pt>
                <c:pt idx="2">
                  <c:v>5-6</c:v>
                </c:pt>
                <c:pt idx="3">
                  <c:v>7-8</c:v>
                </c:pt>
                <c:pt idx="4">
                  <c:v>9-12</c:v>
                </c:pt>
                <c:pt idx="5">
                  <c:v>13-15</c:v>
                </c:pt>
                <c:pt idx="6">
                  <c:v>16-17</c:v>
                </c:pt>
              </c:strCache>
            </c:strRef>
          </c:cat>
          <c:val>
            <c:numRef>
              <c:f>Underlag!$B$35:$B$41</c:f>
              <c:numCache>
                <c:formatCode>General</c:formatCode>
                <c:ptCount val="7"/>
                <c:pt idx="0">
                  <c:v>11.9</c:v>
                </c:pt>
                <c:pt idx="1">
                  <c:v>13.9</c:v>
                </c:pt>
                <c:pt idx="2">
                  <c:v>14.8</c:v>
                </c:pt>
                <c:pt idx="3">
                  <c:v>16.5</c:v>
                </c:pt>
                <c:pt idx="4">
                  <c:v>17.8</c:v>
                </c:pt>
                <c:pt idx="5">
                  <c:v>18.5</c:v>
                </c:pt>
                <c:pt idx="6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4-4C36-AA1E-BBDD2FC5A8E2}"/>
            </c:ext>
          </c:extLst>
        </c:ser>
        <c:ser>
          <c:idx val="1"/>
          <c:order val="1"/>
          <c:tx>
            <c:strRef>
              <c:f>Underlag!$C$34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Underlag!$A$35:$A$41</c:f>
              <c:strCache>
                <c:ptCount val="7"/>
                <c:pt idx="0">
                  <c:v>0-2</c:v>
                </c:pt>
                <c:pt idx="1">
                  <c:v>3-4</c:v>
                </c:pt>
                <c:pt idx="2">
                  <c:v>5-6</c:v>
                </c:pt>
                <c:pt idx="3">
                  <c:v>7-8</c:v>
                </c:pt>
                <c:pt idx="4">
                  <c:v>9-12</c:v>
                </c:pt>
                <c:pt idx="5">
                  <c:v>13-15</c:v>
                </c:pt>
                <c:pt idx="6">
                  <c:v>16-17</c:v>
                </c:pt>
              </c:strCache>
            </c:strRef>
          </c:cat>
          <c:val>
            <c:numRef>
              <c:f>Underlag!$C$35:$C$41</c:f>
              <c:numCache>
                <c:formatCode>0.0</c:formatCode>
                <c:ptCount val="7"/>
                <c:pt idx="0">
                  <c:v>10.491367861885792</c:v>
                </c:pt>
                <c:pt idx="1">
                  <c:v>13.62126245847176</c:v>
                </c:pt>
                <c:pt idx="2">
                  <c:v>17.258064516129032</c:v>
                </c:pt>
                <c:pt idx="3">
                  <c:v>20.405209840810421</c:v>
                </c:pt>
                <c:pt idx="4">
                  <c:v>22.254127781765973</c:v>
                </c:pt>
                <c:pt idx="5">
                  <c:v>25.315227934044614</c:v>
                </c:pt>
                <c:pt idx="6">
                  <c:v>19.50509461426492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4-4C36-AA1E-BBDD2FC5A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48319360"/>
        <c:axId val="248325632"/>
      </c:barChart>
      <c:catAx>
        <c:axId val="248319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900" baseline="0"/>
                  <a:t>Ålder</a:t>
                </a:r>
              </a:p>
            </c:rich>
          </c:tx>
          <c:layout>
            <c:manualLayout>
              <c:xMode val="edge"/>
              <c:yMode val="edge"/>
              <c:x val="0.80695881014873139"/>
              <c:y val="0.92286890308564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3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325632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900" baseline="0"/>
                  <a:t>Procent</a:t>
                </a:r>
              </a:p>
            </c:rich>
          </c:tx>
          <c:layout>
            <c:manualLayout>
              <c:xMode val="edge"/>
              <c:yMode val="edge"/>
              <c:x val="3.4483289588801399E-3"/>
              <c:y val="2.7073502274787178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319360"/>
        <c:crosses val="autoZero"/>
        <c:crossBetween val="between"/>
        <c:majorUnit val="5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4516913385826771"/>
          <c:y val="0.17392395814239189"/>
          <c:w val="0.41317312608651197"/>
          <c:h val="7.459744077446479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</xdr:rowOff>
    </xdr:from>
    <xdr:to>
      <xdr:col>5</xdr:col>
      <xdr:colOff>333375</xdr:colOff>
      <xdr:row>36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118F01-69BE-43DC-AE1C-A7398C4D2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66675</xdr:rowOff>
    </xdr:from>
    <xdr:to>
      <xdr:col>7</xdr:col>
      <xdr:colOff>434340</xdr:colOff>
      <xdr:row>53</xdr:row>
      <xdr:rowOff>135255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AF2B58C-6983-4F6F-ACBC-AD37F7642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57150</xdr:rowOff>
    </xdr:from>
    <xdr:to>
      <xdr:col>8</xdr:col>
      <xdr:colOff>323850</xdr:colOff>
      <xdr:row>43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61D52B-4E85-4660-BA5E-F2AE358D6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28575</xdr:rowOff>
    </xdr:from>
    <xdr:to>
      <xdr:col>6</xdr:col>
      <xdr:colOff>171450</xdr:colOff>
      <xdr:row>36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05D671-67EF-43BB-AA0B-4396FB1A4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133350</xdr:rowOff>
    </xdr:from>
    <xdr:to>
      <xdr:col>17</xdr:col>
      <xdr:colOff>333375</xdr:colOff>
      <xdr:row>48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244E70-362C-4BC7-A5BE-161D749B2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0.01333</cdr:x>
      <cdr:y>0.91983</cdr:y>
    </cdr:from>
    <cdr:to>
      <cdr:x>0.31733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28B22DA8-4CA1-9311-EF64-FD7CF2442779}"/>
            </a:ext>
          </a:extLst>
        </cdr:cNvPr>
        <cdr:cNvSpPr txBox="1"/>
      </cdr:nvSpPr>
      <cdr:spPr>
        <a:xfrm xmlns:a="http://schemas.openxmlformats.org/drawingml/2006/main">
          <a:off x="47625" y="2076449"/>
          <a:ext cx="1085851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FI" sz="900"/>
        </a:p>
      </cdr:txBody>
    </cdr:sp>
  </cdr:relSizeAnchor>
</c:userShapes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8C3C-A7E1-4E7E-A750-E7D866785AAC}">
  <dimension ref="A1:L70"/>
  <sheetViews>
    <sheetView showGridLines="0" tabSelected="1" workbookViewId="0">
      <selection activeCell="M51" sqref="M51"/>
    </sheetView>
  </sheetViews>
  <sheetFormatPr defaultRowHeight="13.2" x14ac:dyDescent="0.25"/>
  <cols>
    <col min="1" max="1" width="31" customWidth="1"/>
    <col min="2" max="9" width="7" customWidth="1"/>
    <col min="10" max="10" width="6.33203125" customWidth="1"/>
    <col min="11" max="11" width="10" customWidth="1"/>
    <col min="12" max="12" width="8.5546875" customWidth="1"/>
  </cols>
  <sheetData>
    <row r="1" spans="1:12" x14ac:dyDescent="0.25">
      <c r="A1" s="1" t="s">
        <v>2</v>
      </c>
      <c r="B1" s="71" t="s">
        <v>72</v>
      </c>
      <c r="C1" s="58"/>
      <c r="D1" s="58"/>
      <c r="E1" s="58"/>
      <c r="F1" s="58"/>
      <c r="G1" s="58"/>
      <c r="H1" s="58"/>
      <c r="I1" s="58"/>
      <c r="J1" s="58"/>
    </row>
    <row r="2" spans="1:12" ht="24" customHeight="1" thickBot="1" x14ac:dyDescent="0.35">
      <c r="A2" s="4" t="s">
        <v>75</v>
      </c>
      <c r="B2" s="3"/>
      <c r="C2" s="3"/>
      <c r="D2" s="2"/>
    </row>
    <row r="3" spans="1:12" x14ac:dyDescent="0.25">
      <c r="A3" s="5"/>
      <c r="B3" s="5">
        <v>1990</v>
      </c>
      <c r="C3" s="5">
        <v>2000</v>
      </c>
      <c r="D3" s="5">
        <v>2010</v>
      </c>
      <c r="E3" s="5">
        <v>2020</v>
      </c>
      <c r="F3" s="5">
        <v>2021</v>
      </c>
      <c r="G3" s="5">
        <v>2022</v>
      </c>
      <c r="H3" s="5">
        <v>2023</v>
      </c>
      <c r="I3" s="5">
        <v>2024</v>
      </c>
      <c r="K3" s="29"/>
    </row>
    <row r="4" spans="1:12" x14ac:dyDescent="0.25">
      <c r="A4" s="6" t="s">
        <v>0</v>
      </c>
      <c r="B4" s="7"/>
      <c r="C4" s="7"/>
      <c r="D4" s="1"/>
      <c r="E4" s="1"/>
      <c r="F4" s="1"/>
      <c r="G4" s="1"/>
      <c r="H4" s="1"/>
      <c r="I4" s="1"/>
    </row>
    <row r="5" spans="1:12" x14ac:dyDescent="0.25">
      <c r="A5" s="6" t="s">
        <v>3</v>
      </c>
      <c r="B5" s="8">
        <v>6765</v>
      </c>
      <c r="C5" s="8">
        <v>7048</v>
      </c>
      <c r="D5" s="8">
        <v>7781</v>
      </c>
      <c r="E5" s="8">
        <v>8255</v>
      </c>
      <c r="F5" s="8">
        <v>8304</v>
      </c>
      <c r="G5" s="8">
        <v>8344</v>
      </c>
      <c r="H5" s="8">
        <v>8339</v>
      </c>
      <c r="I5" s="8">
        <f>SUM(I6:I11)</f>
        <v>8362</v>
      </c>
    </row>
    <row r="6" spans="1:12" x14ac:dyDescent="0.25">
      <c r="A6" s="1" t="s">
        <v>13</v>
      </c>
      <c r="B6" s="7">
        <v>1867</v>
      </c>
      <c r="C6" s="7">
        <v>2072</v>
      </c>
      <c r="D6" s="7">
        <v>2572</v>
      </c>
      <c r="E6" s="7">
        <v>2766</v>
      </c>
      <c r="F6" s="7">
        <v>2757</v>
      </c>
      <c r="G6" s="7">
        <v>2772</v>
      </c>
      <c r="H6" s="7">
        <v>2774</v>
      </c>
      <c r="I6" s="7">
        <v>2773</v>
      </c>
    </row>
    <row r="7" spans="1:12" x14ac:dyDescent="0.25">
      <c r="A7" s="1" t="s">
        <v>14</v>
      </c>
      <c r="B7" s="7">
        <v>2815</v>
      </c>
      <c r="C7" s="7">
        <v>2431</v>
      </c>
      <c r="D7" s="7">
        <v>2102</v>
      </c>
      <c r="E7" s="7">
        <v>1988</v>
      </c>
      <c r="F7" s="7">
        <v>2006</v>
      </c>
      <c r="G7" s="7">
        <v>1973</v>
      </c>
      <c r="H7" s="7">
        <v>1932</v>
      </c>
      <c r="I7" s="7">
        <v>1928</v>
      </c>
      <c r="L7" s="65"/>
    </row>
    <row r="8" spans="1:12" x14ac:dyDescent="0.25">
      <c r="A8" s="1" t="s">
        <v>15</v>
      </c>
      <c r="B8" s="7">
        <v>619</v>
      </c>
      <c r="C8" s="7">
        <v>732</v>
      </c>
      <c r="D8" s="7">
        <v>1035</v>
      </c>
      <c r="E8" s="7">
        <v>1256</v>
      </c>
      <c r="F8" s="7">
        <v>1279</v>
      </c>
      <c r="G8" s="7">
        <v>1309</v>
      </c>
      <c r="H8" s="7">
        <v>1295</v>
      </c>
      <c r="I8" s="7">
        <v>1307</v>
      </c>
    </row>
    <row r="9" spans="1:12" x14ac:dyDescent="0.25">
      <c r="A9" s="1" t="s">
        <v>16</v>
      </c>
      <c r="B9" s="7">
        <v>642</v>
      </c>
      <c r="C9" s="7">
        <v>866</v>
      </c>
      <c r="D9" s="7">
        <v>1074</v>
      </c>
      <c r="E9" s="7">
        <v>1213</v>
      </c>
      <c r="F9" s="7">
        <v>1225</v>
      </c>
      <c r="G9" s="7">
        <v>1239</v>
      </c>
      <c r="H9" s="7">
        <v>1251</v>
      </c>
      <c r="I9" s="7">
        <v>1250</v>
      </c>
      <c r="L9" s="65"/>
    </row>
    <row r="10" spans="1:12" x14ac:dyDescent="0.25">
      <c r="A10" s="1" t="s">
        <v>17</v>
      </c>
      <c r="B10" s="7">
        <v>703</v>
      </c>
      <c r="C10" s="7">
        <v>795</v>
      </c>
      <c r="D10" s="7">
        <v>797</v>
      </c>
      <c r="E10" s="7">
        <v>807</v>
      </c>
      <c r="F10" s="7">
        <v>804</v>
      </c>
      <c r="G10" s="7">
        <v>816</v>
      </c>
      <c r="H10" s="7">
        <v>826</v>
      </c>
      <c r="I10" s="7">
        <v>839</v>
      </c>
    </row>
    <row r="11" spans="1:12" x14ac:dyDescent="0.25">
      <c r="A11" s="1" t="s">
        <v>18</v>
      </c>
      <c r="B11" s="7">
        <v>119</v>
      </c>
      <c r="C11" s="7">
        <v>152</v>
      </c>
      <c r="D11" s="7">
        <v>201</v>
      </c>
      <c r="E11" s="7">
        <v>225</v>
      </c>
      <c r="F11" s="7">
        <v>233</v>
      </c>
      <c r="G11" s="7">
        <v>235</v>
      </c>
      <c r="H11" s="7">
        <v>261</v>
      </c>
      <c r="I11" s="7">
        <v>265</v>
      </c>
    </row>
    <row r="12" spans="1:12" ht="17.25" customHeight="1" x14ac:dyDescent="0.25">
      <c r="A12" s="6" t="s">
        <v>1</v>
      </c>
      <c r="B12" s="8"/>
      <c r="C12" s="8"/>
      <c r="D12" s="1"/>
      <c r="E12" s="1"/>
      <c r="F12" s="1"/>
      <c r="G12" s="1"/>
      <c r="H12" s="1"/>
      <c r="I12" s="1"/>
    </row>
    <row r="13" spans="1:12" x14ac:dyDescent="0.25">
      <c r="A13" s="1" t="s">
        <v>3</v>
      </c>
      <c r="B13" s="9">
        <v>100</v>
      </c>
      <c r="C13" s="9">
        <v>100</v>
      </c>
      <c r="D13" s="9">
        <v>100</v>
      </c>
      <c r="E13" s="9">
        <v>100</v>
      </c>
      <c r="F13" s="9">
        <v>100</v>
      </c>
      <c r="G13" s="9">
        <v>100</v>
      </c>
      <c r="H13" s="9">
        <v>100</v>
      </c>
      <c r="I13" s="9">
        <f>SUM(I14:I19)</f>
        <v>100</v>
      </c>
    </row>
    <row r="14" spans="1:12" x14ac:dyDescent="0.25">
      <c r="A14" s="1" t="s">
        <v>13</v>
      </c>
      <c r="B14" s="9">
        <v>27.5979305247598</v>
      </c>
      <c r="C14" s="9">
        <v>29.398410896708299</v>
      </c>
      <c r="D14" s="9">
        <v>33.054877265133001</v>
      </c>
      <c r="E14" s="9">
        <v>33.5069654754694</v>
      </c>
      <c r="F14" s="9">
        <v>33.200867052023099</v>
      </c>
      <c r="G14" s="9">
        <v>33.221476510067099</v>
      </c>
      <c r="H14" s="9">
        <v>33.2653795419115</v>
      </c>
      <c r="I14" s="9">
        <f>I6/I$5*100</f>
        <v>33.161922984931834</v>
      </c>
    </row>
    <row r="15" spans="1:12" x14ac:dyDescent="0.25">
      <c r="A15" s="1" t="s">
        <v>14</v>
      </c>
      <c r="B15" s="9">
        <v>41.6112342941611</v>
      </c>
      <c r="C15" s="9">
        <v>34.492054483541402</v>
      </c>
      <c r="D15" s="9">
        <v>27.0145225549415</v>
      </c>
      <c r="E15" s="9">
        <v>24.082374318594798</v>
      </c>
      <c r="F15" s="9">
        <v>24.157032755298701</v>
      </c>
      <c r="G15" s="9">
        <v>23.645733461169701</v>
      </c>
      <c r="H15" s="9">
        <v>23.168245592996801</v>
      </c>
      <c r="I15" s="9">
        <f t="shared" ref="I15:I19" si="0">I7/I$5*100</f>
        <v>23.05668500358766</v>
      </c>
    </row>
    <row r="16" spans="1:12" x14ac:dyDescent="0.25">
      <c r="A16" s="1" t="s">
        <v>15</v>
      </c>
      <c r="B16" s="9">
        <v>9.1500369549150005</v>
      </c>
      <c r="C16" s="9">
        <v>10.3859250851305</v>
      </c>
      <c r="D16" s="9">
        <v>13.3016321809536</v>
      </c>
      <c r="E16" s="9">
        <v>15.215021199273201</v>
      </c>
      <c r="F16" s="9">
        <v>15.4022157996146</v>
      </c>
      <c r="G16" s="9">
        <v>15.6879194630872</v>
      </c>
      <c r="H16" s="9">
        <v>15.529439980813001</v>
      </c>
      <c r="I16" s="9">
        <f t="shared" si="0"/>
        <v>15.630232001913418</v>
      </c>
    </row>
    <row r="17" spans="1:9" x14ac:dyDescent="0.25">
      <c r="A17" s="1" t="s">
        <v>16</v>
      </c>
      <c r="B17" s="9">
        <v>9.4900221729490006</v>
      </c>
      <c r="C17" s="9">
        <v>12.2871736662883</v>
      </c>
      <c r="D17" s="9">
        <v>13.802853103714201</v>
      </c>
      <c r="E17" s="9">
        <v>14.6941247728649</v>
      </c>
      <c r="F17" s="9">
        <v>14.7519267822736</v>
      </c>
      <c r="G17" s="9">
        <v>14.8489932885906</v>
      </c>
      <c r="H17" s="9">
        <v>15.0017987768318</v>
      </c>
      <c r="I17" s="9">
        <f t="shared" si="0"/>
        <v>14.948576895479551</v>
      </c>
    </row>
    <row r="18" spans="1:9" x14ac:dyDescent="0.25">
      <c r="A18" s="1" t="s">
        <v>17</v>
      </c>
      <c r="B18" s="9">
        <v>10.3917220990392</v>
      </c>
      <c r="C18" s="9">
        <v>11.2797956867196</v>
      </c>
      <c r="D18" s="9">
        <v>10.242899370260901</v>
      </c>
      <c r="E18" s="9">
        <v>9.7758933979406404</v>
      </c>
      <c r="F18" s="9">
        <v>9.6820809248554909</v>
      </c>
      <c r="G18" s="9">
        <v>9.7794822627037394</v>
      </c>
      <c r="H18" s="9">
        <v>9.9052644201942694</v>
      </c>
      <c r="I18" s="9">
        <f t="shared" si="0"/>
        <v>10.033484812245874</v>
      </c>
    </row>
    <row r="19" spans="1:9" x14ac:dyDescent="0.25">
      <c r="A19" s="1" t="s">
        <v>18</v>
      </c>
      <c r="B19" s="9">
        <v>1.75905395417591</v>
      </c>
      <c r="C19" s="9">
        <v>2.1566401816118002</v>
      </c>
      <c r="D19" s="9">
        <v>2.5832155249967901</v>
      </c>
      <c r="E19" s="9">
        <v>2.7256208358570602</v>
      </c>
      <c r="F19" s="9">
        <v>2.8058766859344901</v>
      </c>
      <c r="G19" s="9">
        <v>2.8163950143815901</v>
      </c>
      <c r="H19" s="9">
        <v>3.12987168725267</v>
      </c>
      <c r="I19" s="9">
        <f t="shared" si="0"/>
        <v>3.169098301841665</v>
      </c>
    </row>
    <row r="20" spans="1:9" ht="17.25" customHeight="1" x14ac:dyDescent="0.25">
      <c r="A20" s="1" t="s">
        <v>19</v>
      </c>
      <c r="B20" s="10">
        <v>2.95</v>
      </c>
      <c r="C20" s="10">
        <v>2.93</v>
      </c>
      <c r="D20" s="11">
        <v>2.79</v>
      </c>
      <c r="E20" s="11">
        <v>2.76</v>
      </c>
      <c r="F20" s="11">
        <v>2.76</v>
      </c>
      <c r="G20" s="11">
        <v>2.75</v>
      </c>
      <c r="H20" s="11">
        <v>2.75</v>
      </c>
      <c r="I20" s="11">
        <v>2.75</v>
      </c>
    </row>
    <row r="21" spans="1:9" ht="13.8" thickBot="1" x14ac:dyDescent="0.3">
      <c r="A21" s="15" t="s">
        <v>20</v>
      </c>
      <c r="B21" s="16">
        <v>21.218239946155101</v>
      </c>
      <c r="C21" s="16">
        <v>26.192427470906399</v>
      </c>
      <c r="D21" s="16">
        <v>31.092436974789901</v>
      </c>
      <c r="E21" s="16">
        <v>34.1824726567908</v>
      </c>
      <c r="F21" s="16">
        <v>34.4571349938076</v>
      </c>
      <c r="G21" s="16">
        <v>34.937611408199601</v>
      </c>
      <c r="H21" s="16">
        <v>35.107556536128001</v>
      </c>
      <c r="I21" s="16">
        <f>(I8+I9)/(I6+I7+I8+I9)*100</f>
        <v>35.230090934141636</v>
      </c>
    </row>
    <row r="22" spans="1:9" ht="13.8" x14ac:dyDescent="0.3">
      <c r="A22" s="3" t="s">
        <v>12</v>
      </c>
      <c r="B22" s="3"/>
      <c r="C22" s="3"/>
      <c r="D22" s="2"/>
    </row>
    <row r="23" spans="1:9" ht="13.8" x14ac:dyDescent="0.3">
      <c r="A23" s="3" t="s">
        <v>91</v>
      </c>
      <c r="B23" s="2"/>
      <c r="C23" s="2"/>
      <c r="D23" s="2"/>
    </row>
    <row r="24" spans="1:9" ht="13.8" x14ac:dyDescent="0.3">
      <c r="A24" s="2"/>
      <c r="B24" s="2"/>
      <c r="C24" s="2"/>
      <c r="D24" s="2"/>
    </row>
    <row r="25" spans="1:9" ht="13.8" x14ac:dyDescent="0.25">
      <c r="A25" s="30" t="s">
        <v>81</v>
      </c>
    </row>
    <row r="39" spans="1:1" ht="13.8" x14ac:dyDescent="0.3">
      <c r="A39" s="72" t="s">
        <v>92</v>
      </c>
    </row>
    <row r="57" spans="1:9" ht="14.4" thickBot="1" x14ac:dyDescent="0.35">
      <c r="A57" s="32" t="s">
        <v>82</v>
      </c>
      <c r="B57" s="33"/>
      <c r="C57" s="33"/>
      <c r="D57" s="33"/>
      <c r="E57" s="33"/>
      <c r="F57" s="33"/>
      <c r="G57" s="33"/>
      <c r="H57" s="33"/>
      <c r="I57" s="33"/>
    </row>
    <row r="58" spans="1:9" x14ac:dyDescent="0.25">
      <c r="A58" s="35" t="s">
        <v>50</v>
      </c>
      <c r="B58" s="35">
        <v>1990</v>
      </c>
      <c r="C58" s="35">
        <v>2000</v>
      </c>
      <c r="D58" s="35">
        <v>2010</v>
      </c>
      <c r="E58" s="36">
        <v>2020</v>
      </c>
      <c r="F58" s="36">
        <v>2021</v>
      </c>
      <c r="G58" s="36">
        <v>2022</v>
      </c>
      <c r="H58" s="36">
        <v>2023</v>
      </c>
      <c r="I58" s="36">
        <v>2024</v>
      </c>
    </row>
    <row r="59" spans="1:9" x14ac:dyDescent="0.25">
      <c r="A59" s="37" t="s">
        <v>0</v>
      </c>
      <c r="B59" s="38"/>
      <c r="C59" s="38"/>
      <c r="D59" s="38"/>
      <c r="E59" s="38"/>
      <c r="F59" s="38"/>
      <c r="G59" s="38"/>
      <c r="H59" s="38"/>
      <c r="I59" s="38"/>
    </row>
    <row r="60" spans="1:9" x14ac:dyDescent="0.25">
      <c r="A60" s="39" t="s">
        <v>51</v>
      </c>
      <c r="B60" s="39">
        <f t="shared" ref="B60:H60" si="1">SUM(B61:B63)</f>
        <v>24604</v>
      </c>
      <c r="C60" s="39">
        <f t="shared" si="1"/>
        <v>25776</v>
      </c>
      <c r="D60" s="39">
        <f t="shared" si="1"/>
        <v>28007</v>
      </c>
      <c r="E60" s="39">
        <f t="shared" si="1"/>
        <v>30129</v>
      </c>
      <c r="F60" s="39">
        <f t="shared" si="1"/>
        <v>30344</v>
      </c>
      <c r="G60" s="39">
        <f t="shared" si="1"/>
        <v>30359</v>
      </c>
      <c r="H60" s="39">
        <f t="shared" si="1"/>
        <v>30541</v>
      </c>
      <c r="I60" s="39">
        <f t="shared" ref="I60" si="2">SUM(I61:I63)</f>
        <v>30654</v>
      </c>
    </row>
    <row r="61" spans="1:9" x14ac:dyDescent="0.25">
      <c r="A61" s="40" t="s">
        <v>52</v>
      </c>
      <c r="B61" s="40">
        <v>19939</v>
      </c>
      <c r="C61" s="40">
        <v>20643</v>
      </c>
      <c r="D61" s="40">
        <v>21715</v>
      </c>
      <c r="E61" s="40">
        <v>22772</v>
      </c>
      <c r="F61" s="40">
        <v>22919</v>
      </c>
      <c r="G61" s="40">
        <v>22986</v>
      </c>
      <c r="H61" s="40">
        <v>22950</v>
      </c>
      <c r="I61" s="40">
        <v>23006</v>
      </c>
    </row>
    <row r="62" spans="1:9" x14ac:dyDescent="0.25">
      <c r="A62" s="40" t="s">
        <v>53</v>
      </c>
      <c r="B62" s="40">
        <v>4442</v>
      </c>
      <c r="C62" s="40">
        <v>4872</v>
      </c>
      <c r="D62" s="40">
        <v>5904</v>
      </c>
      <c r="E62" s="40">
        <v>6769</v>
      </c>
      <c r="F62" s="40">
        <f>5866+939</f>
        <v>6805</v>
      </c>
      <c r="G62" s="40">
        <v>6834</v>
      </c>
      <c r="H62" s="40">
        <v>7038</v>
      </c>
      <c r="I62" s="40">
        <v>7133</v>
      </c>
    </row>
    <row r="63" spans="1:9" x14ac:dyDescent="0.25">
      <c r="A63" s="40" t="s">
        <v>73</v>
      </c>
      <c r="B63" s="40">
        <v>223</v>
      </c>
      <c r="C63" s="40">
        <v>261</v>
      </c>
      <c r="D63" s="40">
        <v>388</v>
      </c>
      <c r="E63" s="40">
        <v>588</v>
      </c>
      <c r="F63" s="40">
        <v>620</v>
      </c>
      <c r="G63" s="40">
        <v>539</v>
      </c>
      <c r="H63" s="40">
        <v>553</v>
      </c>
      <c r="I63" s="40">
        <v>515</v>
      </c>
    </row>
    <row r="64" spans="1:9" ht="17.25" customHeight="1" x14ac:dyDescent="0.25">
      <c r="A64" s="37" t="s">
        <v>1</v>
      </c>
      <c r="B64" s="40"/>
      <c r="C64" s="40"/>
      <c r="D64" s="38"/>
      <c r="E64" s="38"/>
      <c r="F64" s="38"/>
      <c r="G64" s="38"/>
      <c r="H64" s="38"/>
      <c r="I64" s="38"/>
    </row>
    <row r="65" spans="1:9" x14ac:dyDescent="0.25">
      <c r="A65" s="40" t="s">
        <v>51</v>
      </c>
      <c r="B65" s="41">
        <f t="shared" ref="B65" si="3">SUM(B66:B68)</f>
        <v>100</v>
      </c>
      <c r="C65" s="41">
        <f t="shared" ref="C65:H65" si="4">SUM(C66:C68)</f>
        <v>100</v>
      </c>
      <c r="D65" s="41">
        <f t="shared" si="4"/>
        <v>100</v>
      </c>
      <c r="E65" s="41">
        <f t="shared" si="4"/>
        <v>100.00000000000001</v>
      </c>
      <c r="F65" s="41">
        <f t="shared" si="4"/>
        <v>100</v>
      </c>
      <c r="G65" s="41">
        <f t="shared" si="4"/>
        <v>100.00000000000001</v>
      </c>
      <c r="H65" s="41">
        <f t="shared" si="4"/>
        <v>100</v>
      </c>
      <c r="I65" s="41">
        <f t="shared" ref="I65" si="5">SUM(I66:I68)</f>
        <v>99.999999999999986</v>
      </c>
    </row>
    <row r="66" spans="1:9" x14ac:dyDescent="0.25">
      <c r="A66" s="40" t="s">
        <v>52</v>
      </c>
      <c r="B66" s="41">
        <f>B61/B$60*100</f>
        <v>81.039668346610298</v>
      </c>
      <c r="C66" s="41">
        <f t="shared" ref="C66:H66" si="6">C61/C$60*100</f>
        <v>80.086126629422722</v>
      </c>
      <c r="D66" s="41">
        <f t="shared" si="6"/>
        <v>77.534187881601028</v>
      </c>
      <c r="E66" s="41">
        <f t="shared" si="6"/>
        <v>75.581665504995186</v>
      </c>
      <c r="F66" s="41">
        <f t="shared" si="6"/>
        <v>75.530582652254154</v>
      </c>
      <c r="G66" s="41">
        <f t="shared" si="6"/>
        <v>75.713956322672033</v>
      </c>
      <c r="H66" s="41">
        <f t="shared" si="6"/>
        <v>75.144887200812022</v>
      </c>
      <c r="I66" s="41">
        <f t="shared" ref="I66" si="7">I61/I$60*100</f>
        <v>75.050564363541454</v>
      </c>
    </row>
    <row r="67" spans="1:9" x14ac:dyDescent="0.25">
      <c r="A67" s="40" t="s">
        <v>53</v>
      </c>
      <c r="B67" s="41">
        <f t="shared" ref="B67:H68" si="8">B62/B$60*100</f>
        <v>18.053974963420583</v>
      </c>
      <c r="C67" s="41">
        <f t="shared" si="8"/>
        <v>18.901303538175046</v>
      </c>
      <c r="D67" s="41">
        <f t="shared" si="8"/>
        <v>21.080444174670617</v>
      </c>
      <c r="E67" s="41">
        <f t="shared" si="8"/>
        <v>22.466726409771319</v>
      </c>
      <c r="F67" s="41">
        <f t="shared" si="8"/>
        <v>22.426179804903771</v>
      </c>
      <c r="G67" s="41">
        <f t="shared" si="8"/>
        <v>22.510622879541486</v>
      </c>
      <c r="H67" s="41">
        <f t="shared" si="8"/>
        <v>23.04443207491569</v>
      </c>
      <c r="I67" s="41">
        <f t="shared" ref="I67" si="9">I62/I$60*100</f>
        <v>23.269393880080901</v>
      </c>
    </row>
    <row r="68" spans="1:9" ht="13.8" thickBot="1" x14ac:dyDescent="0.3">
      <c r="A68" s="42" t="s">
        <v>73</v>
      </c>
      <c r="B68" s="43">
        <f t="shared" si="8"/>
        <v>0.90635668996911067</v>
      </c>
      <c r="C68" s="43">
        <f t="shared" si="8"/>
        <v>1.0125698324022345</v>
      </c>
      <c r="D68" s="43">
        <f t="shared" si="8"/>
        <v>1.3853679437283537</v>
      </c>
      <c r="E68" s="43">
        <f t="shared" si="8"/>
        <v>1.951608085233496</v>
      </c>
      <c r="F68" s="43">
        <f t="shared" si="8"/>
        <v>2.0432375428420775</v>
      </c>
      <c r="G68" s="43">
        <f t="shared" si="8"/>
        <v>1.7754207977864884</v>
      </c>
      <c r="H68" s="43">
        <f t="shared" si="8"/>
        <v>1.8106807242722895</v>
      </c>
      <c r="I68" s="43">
        <f t="shared" ref="I68" si="10">I63/I$60*100</f>
        <v>1.6800417563776344</v>
      </c>
    </row>
    <row r="69" spans="1:9" ht="13.8" x14ac:dyDescent="0.3">
      <c r="A69" s="3" t="s">
        <v>12</v>
      </c>
      <c r="B69" s="34"/>
      <c r="C69" s="34"/>
      <c r="D69" s="33"/>
      <c r="E69" s="33"/>
      <c r="F69" s="33"/>
      <c r="G69" s="33"/>
      <c r="H69" s="33"/>
      <c r="I69" s="33"/>
    </row>
    <row r="70" spans="1:9" x14ac:dyDescent="0.25">
      <c r="A70" s="3" t="s">
        <v>91</v>
      </c>
    </row>
  </sheetData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26B9-5A30-4374-B61D-F1D649BA9603}">
  <dimension ref="A1:R28"/>
  <sheetViews>
    <sheetView showGridLines="0" workbookViewId="0">
      <selection activeCell="V24" sqref="V24"/>
    </sheetView>
  </sheetViews>
  <sheetFormatPr defaultRowHeight="13.2" x14ac:dyDescent="0.25"/>
  <cols>
    <col min="1" max="1" width="11.33203125" customWidth="1"/>
    <col min="2" max="2" width="7" customWidth="1"/>
    <col min="3" max="3" width="7.33203125" customWidth="1"/>
    <col min="4" max="4" width="6.88671875" customWidth="1"/>
    <col min="5" max="5" width="7" customWidth="1"/>
    <col min="6" max="6" width="2" customWidth="1"/>
    <col min="7" max="9" width="7" customWidth="1"/>
    <col min="10" max="10" width="6.33203125" customWidth="1"/>
    <col min="11" max="11" width="8.109375" customWidth="1"/>
    <col min="12" max="12" width="7.88671875" customWidth="1"/>
    <col min="13" max="13" width="8.88671875" customWidth="1"/>
  </cols>
  <sheetData>
    <row r="1" spans="1:18" ht="12" customHeight="1" x14ac:dyDescent="0.25">
      <c r="A1" s="1" t="s">
        <v>2</v>
      </c>
      <c r="B1" s="69"/>
    </row>
    <row r="2" spans="1:18" ht="24" customHeight="1" thickBot="1" x14ac:dyDescent="0.35">
      <c r="A2" s="55" t="s">
        <v>83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86"/>
    </row>
    <row r="3" spans="1:18" x14ac:dyDescent="0.25">
      <c r="A3" s="38"/>
      <c r="B3" s="77" t="s">
        <v>3</v>
      </c>
      <c r="C3" s="77"/>
      <c r="D3" s="77"/>
      <c r="E3" s="77"/>
      <c r="F3" s="38"/>
      <c r="G3" s="77" t="s">
        <v>64</v>
      </c>
      <c r="H3" s="77"/>
      <c r="I3" s="77"/>
      <c r="J3" s="77"/>
      <c r="K3" s="77"/>
      <c r="L3" s="77"/>
      <c r="M3" s="77"/>
      <c r="P3" s="29"/>
    </row>
    <row r="4" spans="1:18" ht="48" x14ac:dyDescent="0.25">
      <c r="A4" s="52" t="s">
        <v>65</v>
      </c>
      <c r="B4" s="53" t="s">
        <v>24</v>
      </c>
      <c r="C4" s="53" t="s">
        <v>94</v>
      </c>
      <c r="D4" s="53" t="s">
        <v>95</v>
      </c>
      <c r="E4" s="53" t="s">
        <v>63</v>
      </c>
      <c r="F4" s="53"/>
      <c r="G4" s="53" t="s">
        <v>24</v>
      </c>
      <c r="H4" s="53" t="s">
        <v>95</v>
      </c>
      <c r="I4" s="53" t="s">
        <v>63</v>
      </c>
      <c r="J4" s="64" t="s">
        <v>74</v>
      </c>
      <c r="K4" s="64" t="s">
        <v>96</v>
      </c>
      <c r="L4" s="63" t="s">
        <v>98</v>
      </c>
      <c r="M4" s="63" t="s">
        <v>97</v>
      </c>
    </row>
    <row r="5" spans="1:18" x14ac:dyDescent="0.25">
      <c r="A5" s="38" t="s">
        <v>32</v>
      </c>
      <c r="B5" s="40">
        <f>SUM(C5:E5)</f>
        <v>112</v>
      </c>
      <c r="C5" s="40">
        <v>59</v>
      </c>
      <c r="D5" s="40">
        <v>35</v>
      </c>
      <c r="E5" s="40">
        <v>18</v>
      </c>
      <c r="F5" s="40"/>
      <c r="G5" s="40">
        <f>SUM(H5:I5)</f>
        <v>27</v>
      </c>
      <c r="H5" s="40">
        <v>24</v>
      </c>
      <c r="I5" s="40">
        <v>3</v>
      </c>
      <c r="J5" s="59">
        <v>47</v>
      </c>
      <c r="K5" s="82">
        <v>1.7407407407407407</v>
      </c>
      <c r="L5" s="60">
        <v>105</v>
      </c>
      <c r="M5" s="78">
        <v>24.418604651162788</v>
      </c>
      <c r="O5" s="65"/>
      <c r="P5" s="65"/>
      <c r="Q5" s="65"/>
      <c r="R5" s="65"/>
    </row>
    <row r="6" spans="1:18" x14ac:dyDescent="0.25">
      <c r="A6" s="38" t="s">
        <v>33</v>
      </c>
      <c r="B6" s="40">
        <f t="shared" ref="B6:B20" si="0">SUM(C6:E6)</f>
        <v>270</v>
      </c>
      <c r="C6" s="40">
        <v>151</v>
      </c>
      <c r="D6" s="40">
        <v>95</v>
      </c>
      <c r="E6" s="40">
        <v>24</v>
      </c>
      <c r="F6" s="40"/>
      <c r="G6" s="40">
        <f t="shared" ref="G6:G20" si="1">SUM(H6:I6)</f>
        <v>89</v>
      </c>
      <c r="H6" s="40">
        <v>76</v>
      </c>
      <c r="I6" s="40">
        <v>13</v>
      </c>
      <c r="J6" s="59">
        <v>157</v>
      </c>
      <c r="K6" s="82">
        <v>1.7640449438202248</v>
      </c>
      <c r="L6" s="60">
        <v>330</v>
      </c>
      <c r="M6" s="78">
        <v>34.518828451882847</v>
      </c>
      <c r="O6" s="65"/>
      <c r="P6" s="65"/>
      <c r="Q6" s="65"/>
      <c r="R6" s="65"/>
    </row>
    <row r="7" spans="1:18" x14ac:dyDescent="0.25">
      <c r="A7" s="38" t="s">
        <v>34</v>
      </c>
      <c r="B7" s="40">
        <f t="shared" si="0"/>
        <v>759</v>
      </c>
      <c r="C7" s="40">
        <v>366</v>
      </c>
      <c r="D7" s="40">
        <v>296</v>
      </c>
      <c r="E7" s="40">
        <v>97</v>
      </c>
      <c r="F7" s="40"/>
      <c r="G7" s="40">
        <f t="shared" si="1"/>
        <v>290</v>
      </c>
      <c r="H7" s="40">
        <v>229</v>
      </c>
      <c r="I7" s="40">
        <v>61</v>
      </c>
      <c r="J7" s="59">
        <v>516</v>
      </c>
      <c r="K7" s="82">
        <v>1.7793103448275862</v>
      </c>
      <c r="L7" s="60">
        <v>1080</v>
      </c>
      <c r="M7" s="78">
        <v>41.268628200229266</v>
      </c>
      <c r="O7" s="65"/>
      <c r="P7" s="65"/>
      <c r="Q7" s="65"/>
      <c r="R7" s="65"/>
    </row>
    <row r="8" spans="1:18" x14ac:dyDescent="0.25">
      <c r="A8" s="38" t="s">
        <v>35</v>
      </c>
      <c r="B8" s="40">
        <f t="shared" si="0"/>
        <v>128</v>
      </c>
      <c r="C8" s="40">
        <v>63</v>
      </c>
      <c r="D8" s="40">
        <v>44</v>
      </c>
      <c r="E8" s="40">
        <v>21</v>
      </c>
      <c r="F8" s="40"/>
      <c r="G8" s="40">
        <f t="shared" si="1"/>
        <v>40</v>
      </c>
      <c r="H8" s="40">
        <v>31</v>
      </c>
      <c r="I8" s="40">
        <v>9</v>
      </c>
      <c r="J8" s="59">
        <v>79</v>
      </c>
      <c r="K8" s="82">
        <v>1.9750000000000001</v>
      </c>
      <c r="L8" s="60">
        <v>156</v>
      </c>
      <c r="M8" s="78">
        <v>31.075697211155379</v>
      </c>
      <c r="O8" s="65"/>
      <c r="P8" s="65"/>
      <c r="Q8" s="65"/>
      <c r="R8" s="65"/>
    </row>
    <row r="9" spans="1:18" x14ac:dyDescent="0.25">
      <c r="A9" s="38" t="s">
        <v>36</v>
      </c>
      <c r="B9" s="40">
        <f t="shared" si="0"/>
        <v>139</v>
      </c>
      <c r="C9" s="40">
        <v>74</v>
      </c>
      <c r="D9" s="40">
        <v>50</v>
      </c>
      <c r="E9" s="40">
        <v>15</v>
      </c>
      <c r="F9" s="40"/>
      <c r="G9" s="40">
        <f t="shared" si="1"/>
        <v>50</v>
      </c>
      <c r="H9" s="40">
        <v>38</v>
      </c>
      <c r="I9" s="40">
        <v>12</v>
      </c>
      <c r="J9" s="59">
        <v>92</v>
      </c>
      <c r="K9" s="82">
        <v>1.84</v>
      </c>
      <c r="L9" s="60">
        <v>184</v>
      </c>
      <c r="M9" s="78">
        <v>35.797665369649806</v>
      </c>
      <c r="O9" s="65"/>
      <c r="P9" s="65"/>
      <c r="Q9" s="65"/>
      <c r="R9" s="65"/>
    </row>
    <row r="10" spans="1:18" ht="17.25" customHeight="1" x14ac:dyDescent="0.25">
      <c r="A10" s="38" t="s">
        <v>37</v>
      </c>
      <c r="B10" s="40">
        <f t="shared" si="0"/>
        <v>491</v>
      </c>
      <c r="C10" s="40">
        <v>258</v>
      </c>
      <c r="D10" s="40">
        <v>181</v>
      </c>
      <c r="E10" s="40">
        <v>52</v>
      </c>
      <c r="F10" s="40"/>
      <c r="G10" s="40">
        <f t="shared" si="1"/>
        <v>187</v>
      </c>
      <c r="H10" s="40">
        <v>150</v>
      </c>
      <c r="I10" s="40">
        <v>37</v>
      </c>
      <c r="J10" s="59">
        <v>320</v>
      </c>
      <c r="K10" s="82">
        <v>1.7112299465240641</v>
      </c>
      <c r="L10" s="60">
        <v>683</v>
      </c>
      <c r="M10" s="78">
        <v>41.748166259168705</v>
      </c>
      <c r="O10" s="65"/>
      <c r="P10" s="65"/>
      <c r="Q10" s="65"/>
      <c r="R10" s="65"/>
    </row>
    <row r="11" spans="1:18" x14ac:dyDescent="0.25">
      <c r="A11" s="38" t="s">
        <v>38</v>
      </c>
      <c r="B11" s="40">
        <f t="shared" si="0"/>
        <v>1694</v>
      </c>
      <c r="C11" s="40">
        <v>758</v>
      </c>
      <c r="D11" s="40">
        <v>759</v>
      </c>
      <c r="E11" s="40">
        <v>177</v>
      </c>
      <c r="F11" s="40"/>
      <c r="G11" s="40">
        <f t="shared" si="1"/>
        <v>747</v>
      </c>
      <c r="H11" s="40">
        <v>630</v>
      </c>
      <c r="I11" s="40">
        <v>117</v>
      </c>
      <c r="J11" s="59">
        <v>1353</v>
      </c>
      <c r="K11" s="82">
        <v>1.8112449799196788</v>
      </c>
      <c r="L11" s="60">
        <v>2823</v>
      </c>
      <c r="M11" s="78">
        <v>48.764898946277427</v>
      </c>
      <c r="O11" s="65"/>
      <c r="P11" s="65"/>
      <c r="Q11" s="65"/>
      <c r="R11" s="65"/>
    </row>
    <row r="12" spans="1:18" x14ac:dyDescent="0.25">
      <c r="A12" s="38" t="s">
        <v>39</v>
      </c>
      <c r="B12" s="40">
        <f t="shared" si="0"/>
        <v>68</v>
      </c>
      <c r="C12" s="40">
        <v>38</v>
      </c>
      <c r="D12" s="40">
        <v>20</v>
      </c>
      <c r="E12" s="40">
        <v>10</v>
      </c>
      <c r="F12" s="40"/>
      <c r="G12" s="40">
        <f t="shared" si="1"/>
        <v>16</v>
      </c>
      <c r="H12" s="40">
        <v>10</v>
      </c>
      <c r="I12" s="40">
        <v>6</v>
      </c>
      <c r="J12" s="59">
        <v>29</v>
      </c>
      <c r="K12" s="82">
        <v>1.8125</v>
      </c>
      <c r="L12" s="60">
        <v>57</v>
      </c>
      <c r="M12" s="78">
        <v>20.87912087912088</v>
      </c>
      <c r="O12" s="65"/>
      <c r="P12" s="65"/>
      <c r="Q12" s="65"/>
      <c r="R12" s="65"/>
    </row>
    <row r="13" spans="1:18" x14ac:dyDescent="0.25">
      <c r="A13" s="38" t="s">
        <v>40</v>
      </c>
      <c r="B13" s="40">
        <f t="shared" si="0"/>
        <v>65</v>
      </c>
      <c r="C13" s="40">
        <v>38</v>
      </c>
      <c r="D13" s="40">
        <v>20</v>
      </c>
      <c r="E13" s="40">
        <v>7</v>
      </c>
      <c r="F13" s="40"/>
      <c r="G13" s="40">
        <f t="shared" si="1"/>
        <v>11</v>
      </c>
      <c r="H13" s="40">
        <v>9</v>
      </c>
      <c r="I13" s="40">
        <v>2</v>
      </c>
      <c r="J13" s="59">
        <v>15</v>
      </c>
      <c r="K13" s="82">
        <v>1.3636363636363635</v>
      </c>
      <c r="L13" s="60">
        <v>38</v>
      </c>
      <c r="M13" s="78">
        <v>16.740088105726873</v>
      </c>
      <c r="O13" s="65"/>
      <c r="P13" s="65"/>
      <c r="Q13" s="65"/>
      <c r="R13" s="65"/>
    </row>
    <row r="14" spans="1:18" x14ac:dyDescent="0.25">
      <c r="A14" s="38" t="s">
        <v>41</v>
      </c>
      <c r="B14" s="40">
        <f t="shared" si="0"/>
        <v>627</v>
      </c>
      <c r="C14" s="40">
        <v>276</v>
      </c>
      <c r="D14" s="40">
        <v>282</v>
      </c>
      <c r="E14" s="40">
        <v>69</v>
      </c>
      <c r="F14" s="40"/>
      <c r="G14" s="40">
        <f t="shared" si="1"/>
        <v>278</v>
      </c>
      <c r="H14" s="40">
        <v>231</v>
      </c>
      <c r="I14" s="40">
        <v>47</v>
      </c>
      <c r="J14" s="59">
        <v>512</v>
      </c>
      <c r="K14" s="82">
        <v>1.8417266187050361</v>
      </c>
      <c r="L14" s="60">
        <v>1049</v>
      </c>
      <c r="M14" s="78">
        <v>49.156513589503284</v>
      </c>
      <c r="O14" s="65"/>
      <c r="P14" s="65"/>
      <c r="Q14" s="65"/>
      <c r="R14" s="65"/>
    </row>
    <row r="15" spans="1:18" ht="17.25" customHeight="1" x14ac:dyDescent="0.25">
      <c r="A15" s="38" t="s">
        <v>42</v>
      </c>
      <c r="B15" s="40">
        <f t="shared" si="0"/>
        <v>110</v>
      </c>
      <c r="C15" s="40">
        <v>63</v>
      </c>
      <c r="D15" s="40">
        <v>35</v>
      </c>
      <c r="E15" s="40">
        <v>12</v>
      </c>
      <c r="F15" s="40"/>
      <c r="G15" s="40">
        <f t="shared" si="1"/>
        <v>35</v>
      </c>
      <c r="H15" s="40">
        <v>28</v>
      </c>
      <c r="I15" s="40">
        <v>7</v>
      </c>
      <c r="J15" s="59">
        <v>66</v>
      </c>
      <c r="K15" s="82">
        <v>1.8857142857142857</v>
      </c>
      <c r="L15" s="60">
        <v>132</v>
      </c>
      <c r="M15" s="78">
        <v>35.57951482479784</v>
      </c>
      <c r="O15" s="65"/>
      <c r="P15" s="65"/>
      <c r="Q15" s="65"/>
      <c r="R15" s="65"/>
    </row>
    <row r="16" spans="1:18" x14ac:dyDescent="0.25">
      <c r="A16" s="38" t="s">
        <v>43</v>
      </c>
      <c r="B16" s="40">
        <f t="shared" si="0"/>
        <v>492</v>
      </c>
      <c r="C16" s="40">
        <v>240</v>
      </c>
      <c r="D16" s="40">
        <v>191</v>
      </c>
      <c r="E16" s="40">
        <v>61</v>
      </c>
      <c r="F16" s="40"/>
      <c r="G16" s="40">
        <f t="shared" si="1"/>
        <v>190</v>
      </c>
      <c r="H16" s="40">
        <v>155</v>
      </c>
      <c r="I16" s="40">
        <v>35</v>
      </c>
      <c r="J16" s="60">
        <v>355</v>
      </c>
      <c r="K16" s="83">
        <v>1.868421052631579</v>
      </c>
      <c r="L16" s="60">
        <v>724</v>
      </c>
      <c r="M16" s="78">
        <v>40.719910011248594</v>
      </c>
      <c r="O16" s="65"/>
      <c r="P16" s="65"/>
      <c r="Q16" s="65"/>
      <c r="R16" s="65"/>
    </row>
    <row r="17" spans="1:18" x14ac:dyDescent="0.25">
      <c r="A17" s="38" t="s">
        <v>44</v>
      </c>
      <c r="B17" s="40">
        <f t="shared" si="0"/>
        <v>24</v>
      </c>
      <c r="C17" s="40">
        <v>10</v>
      </c>
      <c r="D17" s="40">
        <v>5</v>
      </c>
      <c r="E17" s="40">
        <v>9</v>
      </c>
      <c r="F17" s="40"/>
      <c r="G17" s="40">
        <f t="shared" si="1"/>
        <v>7</v>
      </c>
      <c r="H17" s="40">
        <v>1</v>
      </c>
      <c r="I17" s="40">
        <v>6</v>
      </c>
      <c r="J17" s="60">
        <v>17</v>
      </c>
      <c r="K17" s="83">
        <v>2.4285714285714284</v>
      </c>
      <c r="L17" s="60">
        <v>25</v>
      </c>
      <c r="M17" s="78">
        <v>24.752475247524753</v>
      </c>
      <c r="O17" s="65"/>
      <c r="P17" s="65"/>
      <c r="Q17" s="65"/>
      <c r="R17" s="65"/>
    </row>
    <row r="18" spans="1:18" x14ac:dyDescent="0.25">
      <c r="A18" s="38" t="s">
        <v>45</v>
      </c>
      <c r="B18" s="40">
        <f t="shared" si="0"/>
        <v>281</v>
      </c>
      <c r="C18" s="40">
        <v>147</v>
      </c>
      <c r="D18" s="40">
        <v>94</v>
      </c>
      <c r="E18" s="40">
        <v>40</v>
      </c>
      <c r="F18" s="40"/>
      <c r="G18" s="40">
        <f t="shared" si="1"/>
        <v>109</v>
      </c>
      <c r="H18" s="40">
        <v>78</v>
      </c>
      <c r="I18" s="40">
        <v>31</v>
      </c>
      <c r="J18" s="60">
        <v>176</v>
      </c>
      <c r="K18" s="83">
        <v>1.6146788990825689</v>
      </c>
      <c r="L18" s="60">
        <v>375</v>
      </c>
      <c r="M18" s="78">
        <v>37.462537462537462</v>
      </c>
      <c r="O18" s="65"/>
      <c r="P18" s="65"/>
      <c r="Q18" s="65"/>
      <c r="R18" s="65"/>
    </row>
    <row r="19" spans="1:18" x14ac:dyDescent="0.25">
      <c r="A19" s="38" t="s">
        <v>46</v>
      </c>
      <c r="B19" s="40">
        <f t="shared" si="0"/>
        <v>129</v>
      </c>
      <c r="C19" s="40">
        <v>67</v>
      </c>
      <c r="D19" s="40">
        <v>55</v>
      </c>
      <c r="E19" s="40">
        <v>7</v>
      </c>
      <c r="F19" s="40"/>
      <c r="G19" s="40">
        <f t="shared" si="1"/>
        <v>47</v>
      </c>
      <c r="H19" s="40">
        <v>41</v>
      </c>
      <c r="I19" s="40">
        <v>6</v>
      </c>
      <c r="J19" s="60">
        <v>81</v>
      </c>
      <c r="K19" s="83">
        <v>1.7234042553191489</v>
      </c>
      <c r="L19" s="60">
        <v>175</v>
      </c>
      <c r="M19" s="78">
        <v>38.126361655773422</v>
      </c>
      <c r="O19" s="65"/>
      <c r="P19" s="65"/>
      <c r="Q19" s="65"/>
      <c r="R19" s="65"/>
    </row>
    <row r="20" spans="1:18" ht="17.25" customHeight="1" x14ac:dyDescent="0.25">
      <c r="A20" s="38" t="s">
        <v>47</v>
      </c>
      <c r="B20" s="40">
        <f t="shared" si="0"/>
        <v>2973</v>
      </c>
      <c r="C20" s="40">
        <v>1472</v>
      </c>
      <c r="D20" s="40">
        <v>1016</v>
      </c>
      <c r="E20" s="40">
        <v>485</v>
      </c>
      <c r="F20" s="40"/>
      <c r="G20" s="40">
        <f t="shared" si="1"/>
        <v>1150</v>
      </c>
      <c r="H20" s="40">
        <v>835</v>
      </c>
      <c r="I20" s="40">
        <v>315</v>
      </c>
      <c r="J20" s="60">
        <v>1962</v>
      </c>
      <c r="K20" s="83">
        <v>1.7060869565217391</v>
      </c>
      <c r="L20" s="60">
        <v>4089</v>
      </c>
      <c r="M20" s="78">
        <v>34.459801112422042</v>
      </c>
      <c r="O20" s="65"/>
      <c r="P20" s="65"/>
      <c r="Q20" s="65"/>
      <c r="R20" s="65"/>
    </row>
    <row r="21" spans="1:18" ht="17.25" customHeight="1" x14ac:dyDescent="0.25">
      <c r="A21" s="49" t="s">
        <v>60</v>
      </c>
      <c r="B21" s="7">
        <f>SUM(B22:B23)</f>
        <v>5389</v>
      </c>
      <c r="C21" s="7">
        <f t="shared" ref="C21:G21" si="2">SUM(C22:C23)</f>
        <v>2608</v>
      </c>
      <c r="D21" s="7">
        <f t="shared" si="2"/>
        <v>2162</v>
      </c>
      <c r="E21" s="7">
        <f t="shared" si="2"/>
        <v>619</v>
      </c>
      <c r="F21" s="7"/>
      <c r="G21" s="7">
        <f t="shared" si="2"/>
        <v>2123</v>
      </c>
      <c r="H21" s="7">
        <f>SUM(H22:H23)</f>
        <v>1731</v>
      </c>
      <c r="I21" s="7">
        <f t="shared" ref="I21:L21" si="3">SUM(I22:I23)</f>
        <v>392</v>
      </c>
      <c r="J21" s="7">
        <f t="shared" si="3"/>
        <v>3815</v>
      </c>
      <c r="K21" s="10">
        <v>1.7969853980216675</v>
      </c>
      <c r="L21" s="7">
        <f t="shared" si="3"/>
        <v>7936</v>
      </c>
      <c r="M21" s="79">
        <v>42.239727485629125</v>
      </c>
      <c r="O21" s="65"/>
      <c r="P21" s="65"/>
      <c r="Q21" s="65"/>
      <c r="R21" s="65"/>
    </row>
    <row r="22" spans="1:18" x14ac:dyDescent="0.25">
      <c r="A22" s="50" t="s">
        <v>61</v>
      </c>
      <c r="B22" s="7">
        <f>SUM(B6:B7,B9:B11,B14:B15,B16,B18)</f>
        <v>4863</v>
      </c>
      <c r="C22" s="7">
        <f t="shared" ref="C22:I22" si="4">SUM(C6:C7,C9:C11,C14:C15,C16,C18)</f>
        <v>2333</v>
      </c>
      <c r="D22" s="7">
        <f t="shared" si="4"/>
        <v>1983</v>
      </c>
      <c r="E22" s="7">
        <f t="shared" si="4"/>
        <v>547</v>
      </c>
      <c r="F22" s="7"/>
      <c r="G22" s="7">
        <f t="shared" si="4"/>
        <v>1975</v>
      </c>
      <c r="H22" s="7">
        <f t="shared" si="4"/>
        <v>1615</v>
      </c>
      <c r="I22" s="7">
        <f t="shared" si="4"/>
        <v>360</v>
      </c>
      <c r="J22" s="61">
        <f>SUM(J6:J7,J9:J11,J14:J15,J16,J18)</f>
        <v>3547</v>
      </c>
      <c r="K22" s="84">
        <v>1.7959493670886075</v>
      </c>
      <c r="L22" s="61">
        <f>SUM(L6:L7,L9:L11,L14:L15,L16,L18)</f>
        <v>7380</v>
      </c>
      <c r="M22" s="80">
        <v>43.93903310311979</v>
      </c>
      <c r="O22" s="65"/>
      <c r="P22" s="65"/>
      <c r="Q22" s="65"/>
      <c r="R22" s="65"/>
    </row>
    <row r="23" spans="1:18" x14ac:dyDescent="0.25">
      <c r="A23" s="49" t="s">
        <v>62</v>
      </c>
      <c r="B23" s="7">
        <f>SUM(B5,B8,B12:B13,B17,B19)</f>
        <v>526</v>
      </c>
      <c r="C23" s="7">
        <f t="shared" ref="C23:I23" si="5">SUM(C5,C8,C12:C13,C17,C19)</f>
        <v>275</v>
      </c>
      <c r="D23" s="7">
        <f t="shared" si="5"/>
        <v>179</v>
      </c>
      <c r="E23" s="7">
        <f t="shared" si="5"/>
        <v>72</v>
      </c>
      <c r="F23" s="7"/>
      <c r="G23" s="7">
        <f t="shared" si="5"/>
        <v>148</v>
      </c>
      <c r="H23" s="7">
        <f t="shared" si="5"/>
        <v>116</v>
      </c>
      <c r="I23" s="7">
        <f t="shared" si="5"/>
        <v>32</v>
      </c>
      <c r="J23" s="61">
        <f>SUM(J5,J8,J12:J13,J17,J19)</f>
        <v>268</v>
      </c>
      <c r="K23" s="84">
        <v>1.8108108108108107</v>
      </c>
      <c r="L23" s="61">
        <f>SUM(L5,L8,L12:L13,L17,L19)</f>
        <v>556</v>
      </c>
      <c r="M23" s="80">
        <v>27.91164658634538</v>
      </c>
      <c r="O23" s="65"/>
      <c r="P23" s="65"/>
      <c r="Q23" s="65"/>
      <c r="R23" s="65"/>
    </row>
    <row r="24" spans="1:18" ht="17.25" customHeight="1" thickBot="1" x14ac:dyDescent="0.3">
      <c r="A24" s="56" t="s">
        <v>48</v>
      </c>
      <c r="B24" s="51">
        <f>SUM(B20,B21)</f>
        <v>8362</v>
      </c>
      <c r="C24" s="51">
        <f t="shared" ref="C24:I24" si="6">SUM(C20,C21)</f>
        <v>4080</v>
      </c>
      <c r="D24" s="51">
        <f t="shared" si="6"/>
        <v>3178</v>
      </c>
      <c r="E24" s="51">
        <f t="shared" si="6"/>
        <v>1104</v>
      </c>
      <c r="F24" s="51"/>
      <c r="G24" s="51">
        <f t="shared" si="6"/>
        <v>3273</v>
      </c>
      <c r="H24" s="51">
        <f t="shared" si="6"/>
        <v>2566</v>
      </c>
      <c r="I24" s="51">
        <f t="shared" si="6"/>
        <v>707</v>
      </c>
      <c r="J24" s="62">
        <f>SUM(J20,J21)</f>
        <v>5777</v>
      </c>
      <c r="K24" s="85">
        <v>1.7650473571646808</v>
      </c>
      <c r="L24" s="62">
        <f>SUM(L20,L21)</f>
        <v>12025</v>
      </c>
      <c r="M24" s="81">
        <v>39.228159457167088</v>
      </c>
      <c r="O24" s="65"/>
      <c r="P24" s="65"/>
      <c r="Q24" s="65"/>
      <c r="R24" s="65"/>
    </row>
    <row r="25" spans="1:18" x14ac:dyDescent="0.25">
      <c r="A25" s="3" t="s">
        <v>12</v>
      </c>
      <c r="B25" s="38"/>
      <c r="C25" s="38"/>
      <c r="D25" s="38"/>
      <c r="E25" s="38"/>
      <c r="F25" s="38"/>
      <c r="G25" s="38"/>
      <c r="H25" s="38"/>
      <c r="I25" s="38"/>
    </row>
    <row r="26" spans="1:18" x14ac:dyDescent="0.25">
      <c r="A26" s="3" t="s">
        <v>99</v>
      </c>
    </row>
    <row r="28" spans="1:18" ht="14.4" x14ac:dyDescent="0.3">
      <c r="A28" s="44" t="s">
        <v>89</v>
      </c>
    </row>
  </sheetData>
  <mergeCells count="2">
    <mergeCell ref="B3:E3"/>
    <mergeCell ref="G3:M3"/>
  </mergeCells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L22:L24 J22:J24" unlockedFormula="1"/>
    <ignoredError sqref="G5:G2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showGridLines="0" workbookViewId="0"/>
  </sheetViews>
  <sheetFormatPr defaultColWidth="9.109375" defaultRowHeight="13.8" x14ac:dyDescent="0.3"/>
  <cols>
    <col min="1" max="1" width="18.6640625" style="2" customWidth="1"/>
    <col min="2" max="9" width="7" style="2" customWidth="1"/>
    <col min="10" max="10" width="6.33203125" style="2" customWidth="1"/>
    <col min="11" max="16384" width="9.109375" style="2"/>
  </cols>
  <sheetData>
    <row r="1" spans="1:14" x14ac:dyDescent="0.3">
      <c r="A1" s="1" t="s">
        <v>2</v>
      </c>
      <c r="B1" s="69"/>
    </row>
    <row r="2" spans="1:14" ht="24" customHeight="1" thickBot="1" x14ac:dyDescent="0.35">
      <c r="A2" s="4" t="s">
        <v>76</v>
      </c>
      <c r="B2" s="3"/>
      <c r="C2" s="3"/>
    </row>
    <row r="3" spans="1:14" s="1" customFormat="1" ht="12" customHeight="1" x14ac:dyDescent="0.25">
      <c r="A3" s="5"/>
      <c r="B3" s="5">
        <v>1990</v>
      </c>
      <c r="C3" s="5">
        <v>2000</v>
      </c>
      <c r="D3" s="5">
        <v>2010</v>
      </c>
      <c r="E3" s="5">
        <v>2020</v>
      </c>
      <c r="F3" s="5">
        <v>2021</v>
      </c>
      <c r="G3" s="5">
        <v>2022</v>
      </c>
      <c r="H3" s="5">
        <v>2023</v>
      </c>
      <c r="I3" s="5">
        <v>2024</v>
      </c>
    </row>
    <row r="4" spans="1:14" s="1" customFormat="1" ht="12" customHeight="1" x14ac:dyDescent="0.25">
      <c r="A4" s="6" t="s">
        <v>0</v>
      </c>
      <c r="B4" s="7"/>
      <c r="C4" s="7"/>
    </row>
    <row r="5" spans="1:14" s="1" customFormat="1" ht="12" customHeight="1" x14ac:dyDescent="0.25">
      <c r="A5" s="6" t="s">
        <v>3</v>
      </c>
      <c r="B5" s="8">
        <f>SUM(B6:B9)</f>
        <v>3162</v>
      </c>
      <c r="C5" s="8">
        <f t="shared" ref="C5:H5" si="0">SUM(C6:C9)</f>
        <v>3142</v>
      </c>
      <c r="D5" s="8">
        <f t="shared" si="0"/>
        <v>3229</v>
      </c>
      <c r="E5" s="8">
        <f t="shared" si="0"/>
        <v>3312</v>
      </c>
      <c r="F5" s="8">
        <f t="shared" si="0"/>
        <v>3325</v>
      </c>
      <c r="G5" s="8">
        <f t="shared" si="0"/>
        <v>3304</v>
      </c>
      <c r="H5" s="8">
        <f t="shared" si="0"/>
        <v>3308</v>
      </c>
      <c r="I5" s="8">
        <f t="shared" ref="I5" si="1">SUM(I6:I9)</f>
        <v>3273</v>
      </c>
      <c r="K5" s="7"/>
      <c r="L5" s="7"/>
    </row>
    <row r="6" spans="1:14" s="1" customFormat="1" ht="12" customHeight="1" x14ac:dyDescent="0.25">
      <c r="A6" s="1" t="s">
        <v>49</v>
      </c>
      <c r="B6" s="7">
        <v>2077</v>
      </c>
      <c r="C6" s="7">
        <v>1757</v>
      </c>
      <c r="D6" s="7">
        <v>1613</v>
      </c>
      <c r="E6" s="7">
        <v>1539</v>
      </c>
      <c r="F6" s="7">
        <v>1544</v>
      </c>
      <c r="G6" s="7">
        <v>1516</v>
      </c>
      <c r="H6" s="7">
        <v>1491</v>
      </c>
      <c r="I6" s="7">
        <v>1471</v>
      </c>
    </row>
    <row r="7" spans="1:14" s="1" customFormat="1" ht="12" customHeight="1" x14ac:dyDescent="0.25">
      <c r="A7" s="1" t="s">
        <v>5</v>
      </c>
      <c r="B7" s="7">
        <v>616</v>
      </c>
      <c r="C7" s="7">
        <v>797</v>
      </c>
      <c r="D7" s="7">
        <v>959</v>
      </c>
      <c r="E7" s="7">
        <v>1083</v>
      </c>
      <c r="F7" s="7">
        <v>1101</v>
      </c>
      <c r="G7" s="7">
        <v>1104</v>
      </c>
      <c r="H7" s="7">
        <v>1113</v>
      </c>
      <c r="I7" s="7">
        <v>1095</v>
      </c>
    </row>
    <row r="8" spans="1:14" s="1" customFormat="1" ht="12" customHeight="1" x14ac:dyDescent="0.25">
      <c r="A8" s="1" t="s">
        <v>6</v>
      </c>
      <c r="B8" s="7">
        <v>412</v>
      </c>
      <c r="C8" s="7">
        <v>516</v>
      </c>
      <c r="D8" s="7">
        <v>550</v>
      </c>
      <c r="E8" s="7">
        <v>539</v>
      </c>
      <c r="F8" s="7">
        <v>532</v>
      </c>
      <c r="G8" s="7">
        <v>548</v>
      </c>
      <c r="H8" s="7">
        <v>547</v>
      </c>
      <c r="I8" s="7">
        <v>547</v>
      </c>
    </row>
    <row r="9" spans="1:14" s="1" customFormat="1" ht="12" customHeight="1" x14ac:dyDescent="0.25">
      <c r="A9" s="1" t="s">
        <v>7</v>
      </c>
      <c r="B9" s="7">
        <v>57</v>
      </c>
      <c r="C9" s="7">
        <v>72</v>
      </c>
      <c r="D9" s="7">
        <v>107</v>
      </c>
      <c r="E9" s="7">
        <v>151</v>
      </c>
      <c r="F9" s="7">
        <v>148</v>
      </c>
      <c r="G9" s="7">
        <v>136</v>
      </c>
      <c r="H9" s="7">
        <v>157</v>
      </c>
      <c r="I9" s="7">
        <v>160</v>
      </c>
    </row>
    <row r="10" spans="1:14" s="1" customFormat="1" ht="17.25" customHeight="1" x14ac:dyDescent="0.25">
      <c r="A10" s="6" t="s">
        <v>1</v>
      </c>
      <c r="B10" s="8"/>
      <c r="C10" s="8"/>
    </row>
    <row r="11" spans="1:14" s="1" customFormat="1" ht="12" customHeight="1" x14ac:dyDescent="0.25">
      <c r="A11" s="1" t="s">
        <v>49</v>
      </c>
      <c r="B11" s="9">
        <v>100</v>
      </c>
      <c r="C11" s="9">
        <v>100</v>
      </c>
      <c r="D11" s="9">
        <v>100</v>
      </c>
      <c r="E11" s="9">
        <v>100</v>
      </c>
      <c r="F11" s="9">
        <v>100</v>
      </c>
      <c r="G11" s="9">
        <v>100.00000000000001</v>
      </c>
      <c r="H11" s="9">
        <v>100</v>
      </c>
      <c r="I11" s="9">
        <f>SUM(I12:I15)</f>
        <v>100</v>
      </c>
    </row>
    <row r="12" spans="1:14" s="1" customFormat="1" ht="12" customHeight="1" x14ac:dyDescent="0.25">
      <c r="A12" s="1" t="s">
        <v>4</v>
      </c>
      <c r="B12" s="9">
        <f>B6/B$5*100</f>
        <v>65.686274509803923</v>
      </c>
      <c r="C12" s="9">
        <f t="shared" ref="C12:H15" si="2">C6/C$5*100</f>
        <v>55.919796308084024</v>
      </c>
      <c r="D12" s="9">
        <f t="shared" si="2"/>
        <v>49.953545989470427</v>
      </c>
      <c r="E12" s="9">
        <f t="shared" si="2"/>
        <v>46.467391304347828</v>
      </c>
      <c r="F12" s="9">
        <f t="shared" si="2"/>
        <v>46.436090225563909</v>
      </c>
      <c r="G12" s="9">
        <f t="shared" si="2"/>
        <v>45.883777239709445</v>
      </c>
      <c r="H12" s="9">
        <f t="shared" si="2"/>
        <v>45.072551390568321</v>
      </c>
      <c r="I12" s="9">
        <f t="shared" ref="I12" si="3">I6/I$5*100</f>
        <v>44.94347693247785</v>
      </c>
    </row>
    <row r="13" spans="1:14" s="1" customFormat="1" ht="12" customHeight="1" x14ac:dyDescent="0.25">
      <c r="A13" s="1" t="s">
        <v>5</v>
      </c>
      <c r="B13" s="9">
        <f t="shared" ref="B13:D15" si="4">B7/B$5*100</f>
        <v>19.481340923466163</v>
      </c>
      <c r="C13" s="9">
        <f t="shared" si="4"/>
        <v>25.366008911521327</v>
      </c>
      <c r="D13" s="9">
        <f t="shared" si="4"/>
        <v>29.69959739857541</v>
      </c>
      <c r="E13" s="9">
        <f t="shared" si="2"/>
        <v>32.699275362318843</v>
      </c>
      <c r="F13" s="9">
        <f t="shared" si="2"/>
        <v>33.112781954887218</v>
      </c>
      <c r="G13" s="9">
        <f t="shared" si="2"/>
        <v>33.414043583535111</v>
      </c>
      <c r="H13" s="9">
        <f t="shared" si="2"/>
        <v>33.645707376058041</v>
      </c>
      <c r="I13" s="9">
        <f t="shared" ref="I13" si="5">I7/I$5*100</f>
        <v>33.455545371219067</v>
      </c>
    </row>
    <row r="14" spans="1:14" s="1" customFormat="1" ht="12" customHeight="1" x14ac:dyDescent="0.25">
      <c r="A14" s="1" t="s">
        <v>6</v>
      </c>
      <c r="B14" s="9">
        <f t="shared" si="4"/>
        <v>13.029728020240356</v>
      </c>
      <c r="C14" s="9">
        <f t="shared" si="2"/>
        <v>16.422660725652452</v>
      </c>
      <c r="D14" s="9">
        <f t="shared" si="2"/>
        <v>17.033137194177765</v>
      </c>
      <c r="E14" s="9">
        <f t="shared" si="2"/>
        <v>16.274154589371982</v>
      </c>
      <c r="F14" s="9">
        <f t="shared" si="2"/>
        <v>16</v>
      </c>
      <c r="G14" s="9">
        <f t="shared" si="2"/>
        <v>16.585956416464892</v>
      </c>
      <c r="H14" s="9">
        <f t="shared" si="2"/>
        <v>16.535671100362755</v>
      </c>
      <c r="I14" s="9">
        <f t="shared" ref="I14" si="6">I8/I$5*100</f>
        <v>16.712496180873814</v>
      </c>
    </row>
    <row r="15" spans="1:14" s="1" customFormat="1" ht="12" customHeight="1" x14ac:dyDescent="0.25">
      <c r="A15" s="1" t="s">
        <v>7</v>
      </c>
      <c r="B15" s="9">
        <f t="shared" si="4"/>
        <v>1.8026565464895636</v>
      </c>
      <c r="C15" s="9">
        <f t="shared" si="2"/>
        <v>2.2915340547422023</v>
      </c>
      <c r="D15" s="9">
        <f t="shared" si="2"/>
        <v>3.3137194177764013</v>
      </c>
      <c r="E15" s="9">
        <f t="shared" si="2"/>
        <v>4.5591787439613531</v>
      </c>
      <c r="F15" s="9">
        <f t="shared" si="2"/>
        <v>4.4511278195488728</v>
      </c>
      <c r="G15" s="9">
        <f t="shared" si="2"/>
        <v>4.1162227602905572</v>
      </c>
      <c r="H15" s="9">
        <f t="shared" si="2"/>
        <v>4.7460701330108828</v>
      </c>
      <c r="I15" s="9">
        <f t="shared" ref="I15" si="7">I9/I$5*100</f>
        <v>4.8884815154292696</v>
      </c>
      <c r="K15" s="9"/>
      <c r="L15" s="9"/>
      <c r="N15" s="9"/>
    </row>
    <row r="16" spans="1:14" s="1" customFormat="1" ht="17.25" customHeight="1" x14ac:dyDescent="0.25">
      <c r="A16" s="1" t="s">
        <v>11</v>
      </c>
      <c r="B16" s="7">
        <v>5321</v>
      </c>
      <c r="C16" s="7">
        <v>5608</v>
      </c>
      <c r="D16" s="7">
        <v>5573</v>
      </c>
      <c r="E16" s="7">
        <v>5847</v>
      </c>
      <c r="F16" s="7">
        <v>5880</v>
      </c>
      <c r="G16" s="7">
        <v>5846</v>
      </c>
      <c r="H16" s="7">
        <v>5827</v>
      </c>
      <c r="I16" s="7">
        <v>5777</v>
      </c>
    </row>
    <row r="17" spans="1:9" s="1" customFormat="1" ht="17.25" customHeight="1" x14ac:dyDescent="0.25">
      <c r="A17" s="1" t="s">
        <v>8</v>
      </c>
      <c r="B17" s="10">
        <f>B16/B5</f>
        <v>1.6827956989247312</v>
      </c>
      <c r="C17" s="10">
        <f t="shared" ref="C17:H17" si="8">C16/C5</f>
        <v>1.7848504137492043</v>
      </c>
      <c r="D17" s="10">
        <f t="shared" si="8"/>
        <v>1.7259213378755032</v>
      </c>
      <c r="E17" s="10">
        <f t="shared" si="8"/>
        <v>1.7653985507246377</v>
      </c>
      <c r="F17" s="10">
        <f t="shared" si="8"/>
        <v>1.7684210526315789</v>
      </c>
      <c r="G17" s="10">
        <f t="shared" si="8"/>
        <v>1.7693704600484261</v>
      </c>
      <c r="H17" s="10">
        <f t="shared" si="8"/>
        <v>1.7614873035066505</v>
      </c>
      <c r="I17" s="10">
        <f t="shared" ref="I17" si="9">I16/I5</f>
        <v>1.7650473571646808</v>
      </c>
    </row>
    <row r="18" spans="1:9" s="1" customFormat="1" ht="17.25" customHeight="1" x14ac:dyDescent="0.25">
      <c r="A18" s="1" t="s">
        <v>9</v>
      </c>
      <c r="B18" s="7">
        <v>11718</v>
      </c>
      <c r="C18" s="7">
        <v>11835</v>
      </c>
      <c r="D18" s="7">
        <v>11823</v>
      </c>
      <c r="E18" s="7">
        <v>12159</v>
      </c>
      <c r="F18" s="7">
        <v>12219</v>
      </c>
      <c r="G18" s="7">
        <v>12147</v>
      </c>
      <c r="H18" s="7">
        <v>12143</v>
      </c>
      <c r="I18" s="7">
        <v>12025</v>
      </c>
    </row>
    <row r="19" spans="1:9" s="1" customFormat="1" ht="12" customHeight="1" thickBot="1" x14ac:dyDescent="0.3">
      <c r="A19" s="12" t="s">
        <v>10</v>
      </c>
      <c r="B19" s="13">
        <v>47.626402211022601</v>
      </c>
      <c r="C19" s="13">
        <v>45.914804469273747</v>
      </c>
      <c r="D19" s="14">
        <v>42.214446388402898</v>
      </c>
      <c r="E19" s="14">
        <v>40.4</v>
      </c>
      <c r="F19" s="14">
        <v>40.268257316108617</v>
      </c>
      <c r="G19" s="14">
        <v>40.011199314865443</v>
      </c>
      <c r="H19" s="14">
        <v>39.759700000000002</v>
      </c>
      <c r="I19" s="14">
        <f>I18/30654*100</f>
        <v>39.228159457167088</v>
      </c>
    </row>
    <row r="20" spans="1:9" ht="12" customHeight="1" x14ac:dyDescent="0.3">
      <c r="A20" s="3" t="s">
        <v>12</v>
      </c>
      <c r="B20" s="3"/>
      <c r="C20" s="3"/>
    </row>
    <row r="21" spans="1:9" ht="12" customHeight="1" x14ac:dyDescent="0.3">
      <c r="A21" s="3" t="s">
        <v>91</v>
      </c>
    </row>
    <row r="23" spans="1:9" ht="14.4" x14ac:dyDescent="0.3">
      <c r="A23" s="31" t="s">
        <v>90</v>
      </c>
    </row>
    <row r="39" spans="1:8" ht="14.4" thickBot="1" x14ac:dyDescent="0.35">
      <c r="A39" s="23" t="s">
        <v>84</v>
      </c>
      <c r="B39" s="45"/>
      <c r="C39" s="45"/>
      <c r="D39" s="45"/>
      <c r="E39" s="45"/>
      <c r="F39" s="45"/>
      <c r="G39" s="45"/>
      <c r="H39" s="45"/>
    </row>
    <row r="40" spans="1:8" x14ac:dyDescent="0.3">
      <c r="A40" s="5"/>
      <c r="B40" s="46"/>
      <c r="C40" s="5">
        <v>2010</v>
      </c>
      <c r="D40" s="5">
        <v>2020</v>
      </c>
      <c r="E40" s="5">
        <v>2021</v>
      </c>
      <c r="F40" s="5">
        <v>2022</v>
      </c>
      <c r="G40" s="5">
        <v>2023</v>
      </c>
      <c r="H40" s="5">
        <v>2024</v>
      </c>
    </row>
    <row r="41" spans="1:8" x14ac:dyDescent="0.3">
      <c r="A41" s="6" t="s">
        <v>54</v>
      </c>
    </row>
    <row r="42" spans="1:8" x14ac:dyDescent="0.3">
      <c r="A42" s="1" t="s">
        <v>58</v>
      </c>
      <c r="C42" s="7">
        <v>782</v>
      </c>
      <c r="D42" s="7">
        <v>765</v>
      </c>
      <c r="E42" s="7">
        <v>767</v>
      </c>
      <c r="F42" s="7">
        <v>757</v>
      </c>
      <c r="G42" s="7">
        <v>743</v>
      </c>
      <c r="H42" s="7">
        <v>688</v>
      </c>
    </row>
    <row r="43" spans="1:8" x14ac:dyDescent="0.3">
      <c r="A43" s="1" t="s">
        <v>59</v>
      </c>
      <c r="C43" s="7">
        <v>860</v>
      </c>
      <c r="D43" s="7">
        <v>824</v>
      </c>
      <c r="E43" s="7">
        <v>842</v>
      </c>
      <c r="F43" s="7">
        <v>828</v>
      </c>
      <c r="G43" s="7">
        <v>820</v>
      </c>
      <c r="H43" s="7">
        <v>753</v>
      </c>
    </row>
    <row r="44" spans="1:8" x14ac:dyDescent="0.3">
      <c r="A44" s="6" t="s">
        <v>55</v>
      </c>
      <c r="C44" s="7"/>
      <c r="D44" s="7"/>
      <c r="E44" s="7"/>
      <c r="F44" s="7"/>
      <c r="G44" s="7"/>
      <c r="H44" s="7"/>
    </row>
    <row r="45" spans="1:8" x14ac:dyDescent="0.3">
      <c r="A45" s="1" t="s">
        <v>58</v>
      </c>
      <c r="C45" s="7">
        <v>1530</v>
      </c>
      <c r="D45" s="7">
        <v>1562</v>
      </c>
      <c r="E45" s="7">
        <v>1547</v>
      </c>
      <c r="F45" s="7">
        <v>1498</v>
      </c>
      <c r="G45" s="7">
        <v>1477</v>
      </c>
      <c r="H45" s="7">
        <v>1460</v>
      </c>
    </row>
    <row r="46" spans="1:8" x14ac:dyDescent="0.3">
      <c r="A46" s="1" t="s">
        <v>59</v>
      </c>
      <c r="C46" s="7">
        <v>2086</v>
      </c>
      <c r="D46" s="7">
        <v>2142</v>
      </c>
      <c r="E46" s="7">
        <v>2121</v>
      </c>
      <c r="F46" s="7">
        <v>2075</v>
      </c>
      <c r="G46" s="7">
        <v>2009</v>
      </c>
      <c r="H46" s="7">
        <v>1975</v>
      </c>
    </row>
    <row r="47" spans="1:8" x14ac:dyDescent="0.3">
      <c r="A47" s="6" t="s">
        <v>56</v>
      </c>
      <c r="C47" s="7"/>
      <c r="D47" s="7"/>
      <c r="E47" s="7"/>
      <c r="F47" s="7"/>
      <c r="G47" s="7"/>
      <c r="H47" s="7"/>
    </row>
    <row r="48" spans="1:8" x14ac:dyDescent="0.3">
      <c r="A48" s="1" t="s">
        <v>58</v>
      </c>
      <c r="C48" s="7">
        <v>3229</v>
      </c>
      <c r="D48" s="7">
        <v>3312</v>
      </c>
      <c r="E48" s="7">
        <v>3325</v>
      </c>
      <c r="F48" s="7">
        <v>3304</v>
      </c>
      <c r="G48" s="7">
        <v>3308</v>
      </c>
      <c r="H48" s="7">
        <f>I5</f>
        <v>3273</v>
      </c>
    </row>
    <row r="49" spans="1:9" x14ac:dyDescent="0.3">
      <c r="A49" s="1" t="s">
        <v>59</v>
      </c>
      <c r="C49" s="7">
        <v>5573</v>
      </c>
      <c r="D49" s="7">
        <v>5847</v>
      </c>
      <c r="E49" s="7">
        <v>5880</v>
      </c>
      <c r="F49" s="7">
        <v>5846</v>
      </c>
      <c r="G49" s="7">
        <v>5827</v>
      </c>
      <c r="H49" s="7">
        <f>I16</f>
        <v>5777</v>
      </c>
    </row>
    <row r="50" spans="1:9" x14ac:dyDescent="0.3">
      <c r="A50" s="4" t="s">
        <v>57</v>
      </c>
      <c r="C50" s="7"/>
      <c r="D50" s="7"/>
      <c r="E50" s="7"/>
      <c r="F50" s="7"/>
      <c r="G50" s="7"/>
      <c r="H50" s="7"/>
    </row>
    <row r="51" spans="1:9" x14ac:dyDescent="0.3">
      <c r="A51" s="1" t="s">
        <v>58</v>
      </c>
      <c r="C51" s="7">
        <v>3780</v>
      </c>
      <c r="D51" s="7">
        <v>3820</v>
      </c>
      <c r="E51" s="7">
        <v>3833</v>
      </c>
      <c r="F51" s="7">
        <v>3835</v>
      </c>
      <c r="G51" s="7">
        <v>3832</v>
      </c>
      <c r="H51" s="7">
        <v>3831</v>
      </c>
    </row>
    <row r="52" spans="1:9" ht="14.4" thickBot="1" x14ac:dyDescent="0.35">
      <c r="A52" s="15" t="s">
        <v>59</v>
      </c>
      <c r="B52" s="45"/>
      <c r="C52" s="48">
        <v>6659</v>
      </c>
      <c r="D52" s="48">
        <v>6799</v>
      </c>
      <c r="E52" s="48">
        <v>6826</v>
      </c>
      <c r="F52" s="48">
        <v>6829</v>
      </c>
      <c r="G52" s="48">
        <v>6823</v>
      </c>
      <c r="H52" s="48">
        <v>6837</v>
      </c>
    </row>
    <row r="53" spans="1:9" x14ac:dyDescent="0.3">
      <c r="A53" s="3" t="s">
        <v>12</v>
      </c>
    </row>
    <row r="54" spans="1:9" x14ac:dyDescent="0.3">
      <c r="A54" s="3" t="s">
        <v>80</v>
      </c>
      <c r="C54" s="47"/>
      <c r="D54" s="47"/>
      <c r="E54" s="47"/>
      <c r="F54" s="47"/>
      <c r="G54" s="47"/>
      <c r="H54" s="47"/>
      <c r="I54" s="47"/>
    </row>
    <row r="55" spans="1:9" x14ac:dyDescent="0.3">
      <c r="C55" s="47"/>
      <c r="D55" s="47"/>
      <c r="E55" s="47"/>
      <c r="F55" s="47"/>
      <c r="G55" s="47"/>
      <c r="H55" s="47"/>
      <c r="I55" s="47"/>
    </row>
  </sheetData>
  <phoneticPr fontId="0" type="noConversion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EE26-3A03-457D-BF2B-097B2A72C307}">
  <dimension ref="A1:L25"/>
  <sheetViews>
    <sheetView showGridLines="0" workbookViewId="0"/>
  </sheetViews>
  <sheetFormatPr defaultRowHeight="13.2" x14ac:dyDescent="0.25"/>
  <cols>
    <col min="1" max="1" width="13" customWidth="1"/>
    <col min="2" max="9" width="7" customWidth="1"/>
    <col min="10" max="10" width="6.33203125" customWidth="1"/>
  </cols>
  <sheetData>
    <row r="1" spans="1:11" x14ac:dyDescent="0.25">
      <c r="A1" s="1" t="s">
        <v>2</v>
      </c>
      <c r="B1" s="69"/>
    </row>
    <row r="2" spans="1:11" ht="24" customHeight="1" thickBot="1" x14ac:dyDescent="0.35">
      <c r="A2" s="55" t="s">
        <v>78</v>
      </c>
      <c r="B2" s="54"/>
      <c r="C2" s="54"/>
      <c r="D2" s="54"/>
      <c r="E2" s="54"/>
      <c r="F2" s="54"/>
      <c r="G2" s="54"/>
      <c r="H2" s="54"/>
    </row>
    <row r="3" spans="1:11" x14ac:dyDescent="0.25">
      <c r="A3" s="52" t="s">
        <v>65</v>
      </c>
      <c r="B3" s="53" t="s">
        <v>66</v>
      </c>
      <c r="C3" s="53" t="s">
        <v>67</v>
      </c>
      <c r="D3" s="53" t="s">
        <v>68</v>
      </c>
      <c r="E3" s="53" t="s">
        <v>69</v>
      </c>
      <c r="F3" s="53" t="s">
        <v>70</v>
      </c>
      <c r="G3" s="53" t="s">
        <v>71</v>
      </c>
      <c r="H3" s="53" t="s">
        <v>77</v>
      </c>
    </row>
    <row r="4" spans="1:11" x14ac:dyDescent="0.25">
      <c r="A4" s="38" t="s">
        <v>32</v>
      </c>
      <c r="B4" s="40">
        <v>58</v>
      </c>
      <c r="C4" s="40">
        <v>43</v>
      </c>
      <c r="D4" s="40">
        <v>28</v>
      </c>
      <c r="E4" s="40">
        <v>28</v>
      </c>
      <c r="F4" s="40">
        <v>26</v>
      </c>
      <c r="G4" s="40">
        <v>28</v>
      </c>
      <c r="H4" s="40">
        <v>27</v>
      </c>
    </row>
    <row r="5" spans="1:11" x14ac:dyDescent="0.25">
      <c r="A5" s="38" t="s">
        <v>33</v>
      </c>
      <c r="B5" s="40">
        <v>104</v>
      </c>
      <c r="C5" s="40">
        <v>98</v>
      </c>
      <c r="D5" s="40">
        <v>90</v>
      </c>
      <c r="E5" s="40">
        <v>88</v>
      </c>
      <c r="F5" s="40">
        <v>92</v>
      </c>
      <c r="G5" s="40">
        <v>89</v>
      </c>
      <c r="H5" s="40">
        <v>89</v>
      </c>
    </row>
    <row r="6" spans="1:11" x14ac:dyDescent="0.25">
      <c r="A6" s="38" t="s">
        <v>34</v>
      </c>
      <c r="B6" s="40">
        <v>294</v>
      </c>
      <c r="C6" s="40">
        <v>324</v>
      </c>
      <c r="D6" s="40">
        <v>311</v>
      </c>
      <c r="E6" s="40">
        <v>302</v>
      </c>
      <c r="F6" s="40">
        <v>307</v>
      </c>
      <c r="G6" s="40">
        <v>303</v>
      </c>
      <c r="H6" s="40">
        <v>290</v>
      </c>
    </row>
    <row r="7" spans="1:11" x14ac:dyDescent="0.25">
      <c r="A7" s="38" t="s">
        <v>35</v>
      </c>
      <c r="B7" s="40">
        <v>62</v>
      </c>
      <c r="C7" s="40">
        <v>55</v>
      </c>
      <c r="D7" s="40">
        <v>45</v>
      </c>
      <c r="E7" s="40">
        <v>42</v>
      </c>
      <c r="F7" s="40">
        <v>42</v>
      </c>
      <c r="G7" s="40">
        <v>39</v>
      </c>
      <c r="H7" s="40">
        <v>40</v>
      </c>
    </row>
    <row r="8" spans="1:11" x14ac:dyDescent="0.25">
      <c r="A8" s="38" t="s">
        <v>36</v>
      </c>
      <c r="B8" s="40">
        <v>55</v>
      </c>
      <c r="C8" s="40">
        <v>54</v>
      </c>
      <c r="D8" s="40">
        <v>51</v>
      </c>
      <c r="E8" s="40">
        <v>52</v>
      </c>
      <c r="F8" s="40">
        <v>51</v>
      </c>
      <c r="G8" s="40">
        <v>53</v>
      </c>
      <c r="H8" s="40">
        <v>50</v>
      </c>
    </row>
    <row r="9" spans="1:11" ht="17.25" customHeight="1" x14ac:dyDescent="0.25">
      <c r="A9" s="38" t="s">
        <v>37</v>
      </c>
      <c r="B9" s="40">
        <v>164</v>
      </c>
      <c r="C9" s="40">
        <v>187</v>
      </c>
      <c r="D9" s="40">
        <v>193</v>
      </c>
      <c r="E9" s="40">
        <v>194</v>
      </c>
      <c r="F9" s="40">
        <v>193</v>
      </c>
      <c r="G9" s="40">
        <v>197</v>
      </c>
      <c r="H9" s="40">
        <v>187</v>
      </c>
    </row>
    <row r="10" spans="1:11" x14ac:dyDescent="0.25">
      <c r="A10" s="38" t="s">
        <v>38</v>
      </c>
      <c r="B10" s="40">
        <v>462</v>
      </c>
      <c r="C10" s="40">
        <v>566</v>
      </c>
      <c r="D10" s="40">
        <v>753</v>
      </c>
      <c r="E10" s="40">
        <v>762</v>
      </c>
      <c r="F10" s="40">
        <v>756</v>
      </c>
      <c r="G10" s="40">
        <v>754</v>
      </c>
      <c r="H10" s="40">
        <v>747</v>
      </c>
      <c r="K10" s="65"/>
    </row>
    <row r="11" spans="1:11" x14ac:dyDescent="0.25">
      <c r="A11" s="38" t="s">
        <v>39</v>
      </c>
      <c r="B11" s="40">
        <v>43</v>
      </c>
      <c r="C11" s="40">
        <v>29</v>
      </c>
      <c r="D11" s="40">
        <v>20</v>
      </c>
      <c r="E11" s="40">
        <v>22</v>
      </c>
      <c r="F11" s="40">
        <v>20</v>
      </c>
      <c r="G11" s="40">
        <v>18</v>
      </c>
      <c r="H11" s="40">
        <v>16</v>
      </c>
    </row>
    <row r="12" spans="1:11" x14ac:dyDescent="0.25">
      <c r="A12" s="38" t="s">
        <v>40</v>
      </c>
      <c r="B12" s="40">
        <v>30</v>
      </c>
      <c r="C12" s="40">
        <v>26</v>
      </c>
      <c r="D12" s="40">
        <v>6</v>
      </c>
      <c r="E12" s="40">
        <v>9</v>
      </c>
      <c r="F12" s="40">
        <v>10</v>
      </c>
      <c r="G12" s="40">
        <v>11</v>
      </c>
      <c r="H12" s="40">
        <v>11</v>
      </c>
    </row>
    <row r="13" spans="1:11" x14ac:dyDescent="0.25">
      <c r="A13" s="38" t="s">
        <v>41</v>
      </c>
      <c r="B13" s="40">
        <v>235</v>
      </c>
      <c r="C13" s="40">
        <v>243</v>
      </c>
      <c r="D13" s="40">
        <v>275</v>
      </c>
      <c r="E13" s="40">
        <v>287</v>
      </c>
      <c r="F13" s="40">
        <v>285</v>
      </c>
      <c r="G13" s="40">
        <v>281</v>
      </c>
      <c r="H13" s="40">
        <v>278</v>
      </c>
    </row>
    <row r="14" spans="1:11" ht="17.25" customHeight="1" x14ac:dyDescent="0.25">
      <c r="A14" s="38" t="s">
        <v>42</v>
      </c>
      <c r="B14" s="40">
        <v>48</v>
      </c>
      <c r="C14" s="40">
        <v>48</v>
      </c>
      <c r="D14" s="40">
        <v>35</v>
      </c>
      <c r="E14" s="40">
        <v>33</v>
      </c>
      <c r="F14" s="40">
        <v>30</v>
      </c>
      <c r="G14" s="40">
        <v>33</v>
      </c>
      <c r="H14" s="40">
        <v>35</v>
      </c>
    </row>
    <row r="15" spans="1:11" x14ac:dyDescent="0.25">
      <c r="A15" s="38" t="s">
        <v>43</v>
      </c>
      <c r="B15" s="40">
        <v>204</v>
      </c>
      <c r="C15" s="40">
        <v>208</v>
      </c>
      <c r="D15" s="40">
        <v>189</v>
      </c>
      <c r="E15" s="40">
        <v>193</v>
      </c>
      <c r="F15" s="40">
        <v>178</v>
      </c>
      <c r="G15" s="40">
        <v>186</v>
      </c>
      <c r="H15" s="40">
        <v>190</v>
      </c>
    </row>
    <row r="16" spans="1:11" x14ac:dyDescent="0.25">
      <c r="A16" s="38" t="s">
        <v>44</v>
      </c>
      <c r="B16" s="40">
        <v>12</v>
      </c>
      <c r="C16" s="40">
        <v>11</v>
      </c>
      <c r="D16" s="40">
        <v>7</v>
      </c>
      <c r="E16" s="40">
        <v>9</v>
      </c>
      <c r="F16" s="40">
        <v>10</v>
      </c>
      <c r="G16" s="40">
        <v>10</v>
      </c>
      <c r="H16" s="40">
        <v>7</v>
      </c>
    </row>
    <row r="17" spans="1:12" x14ac:dyDescent="0.25">
      <c r="A17" s="38" t="s">
        <v>45</v>
      </c>
      <c r="B17" s="40">
        <v>121</v>
      </c>
      <c r="C17" s="40">
        <v>115</v>
      </c>
      <c r="D17" s="40">
        <v>107</v>
      </c>
      <c r="E17" s="40">
        <v>112</v>
      </c>
      <c r="F17" s="40">
        <v>115</v>
      </c>
      <c r="G17" s="40">
        <v>110</v>
      </c>
      <c r="H17" s="40">
        <v>109</v>
      </c>
    </row>
    <row r="18" spans="1:12" x14ac:dyDescent="0.25">
      <c r="A18" s="38" t="s">
        <v>46</v>
      </c>
      <c r="B18" s="40">
        <v>50</v>
      </c>
      <c r="C18" s="40">
        <v>46</v>
      </c>
      <c r="D18" s="40">
        <v>51</v>
      </c>
      <c r="E18" s="40">
        <v>51</v>
      </c>
      <c r="F18" s="40">
        <v>50</v>
      </c>
      <c r="G18" s="40">
        <v>48</v>
      </c>
      <c r="H18" s="40">
        <v>47</v>
      </c>
    </row>
    <row r="19" spans="1:12" ht="17.25" customHeight="1" x14ac:dyDescent="0.25">
      <c r="A19" s="38" t="s">
        <v>47</v>
      </c>
      <c r="B19" s="40">
        <v>1200</v>
      </c>
      <c r="C19" s="40">
        <v>1176</v>
      </c>
      <c r="D19" s="40">
        <v>1151</v>
      </c>
      <c r="E19" s="40">
        <v>1141</v>
      </c>
      <c r="F19" s="40">
        <v>1139</v>
      </c>
      <c r="G19" s="40">
        <v>1148</v>
      </c>
      <c r="H19" s="40">
        <v>1150</v>
      </c>
    </row>
    <row r="20" spans="1:12" ht="17.25" customHeight="1" x14ac:dyDescent="0.25">
      <c r="A20" s="49" t="s">
        <v>60</v>
      </c>
      <c r="B20" s="7">
        <f>SUM(B21:B22)</f>
        <v>1942</v>
      </c>
      <c r="C20" s="7">
        <f t="shared" ref="C20:G20" si="0">SUM(C21:C22)</f>
        <v>2053</v>
      </c>
      <c r="D20" s="7">
        <f t="shared" si="0"/>
        <v>2161</v>
      </c>
      <c r="E20" s="7">
        <f t="shared" si="0"/>
        <v>2184</v>
      </c>
      <c r="F20" s="7">
        <f t="shared" si="0"/>
        <v>2165</v>
      </c>
      <c r="G20" s="7">
        <f t="shared" si="0"/>
        <v>2160</v>
      </c>
      <c r="H20" s="7">
        <f t="shared" ref="H20" si="1">SUM(H21:H22)</f>
        <v>2123</v>
      </c>
    </row>
    <row r="21" spans="1:12" x14ac:dyDescent="0.25">
      <c r="A21" s="50" t="s">
        <v>61</v>
      </c>
      <c r="B21" s="7">
        <f>SUM(B5:B6,B8:B10,B13:B14,B15,B17)</f>
        <v>1687</v>
      </c>
      <c r="C21" s="7">
        <f t="shared" ref="C21:G21" si="2">SUM(C5:C6,C8:C10,C13:C14,C15,C17)</f>
        <v>1843</v>
      </c>
      <c r="D21" s="7">
        <f t="shared" si="2"/>
        <v>2004</v>
      </c>
      <c r="E21" s="7">
        <f t="shared" si="2"/>
        <v>2023</v>
      </c>
      <c r="F21" s="7">
        <f t="shared" si="2"/>
        <v>2007</v>
      </c>
      <c r="G21" s="7">
        <f t="shared" si="2"/>
        <v>2006</v>
      </c>
      <c r="H21" s="7">
        <f t="shared" ref="H21" si="3">SUM(H5:H6,H8:H10,H13:H14,H15,H17)</f>
        <v>1975</v>
      </c>
      <c r="L21" s="65"/>
    </row>
    <row r="22" spans="1:12" x14ac:dyDescent="0.25">
      <c r="A22" s="49" t="s">
        <v>62</v>
      </c>
      <c r="B22" s="7">
        <f>SUM(B4,B7,B11:B12,B16,B18)</f>
        <v>255</v>
      </c>
      <c r="C22" s="7">
        <f t="shared" ref="C22:G22" si="4">SUM(C4,C7,C11:C12,C16,C18)</f>
        <v>210</v>
      </c>
      <c r="D22" s="7">
        <f t="shared" si="4"/>
        <v>157</v>
      </c>
      <c r="E22" s="7">
        <f t="shared" si="4"/>
        <v>161</v>
      </c>
      <c r="F22" s="7">
        <f t="shared" si="4"/>
        <v>158</v>
      </c>
      <c r="G22" s="7">
        <f t="shared" si="4"/>
        <v>154</v>
      </c>
      <c r="H22" s="7">
        <f t="shared" ref="H22" si="5">SUM(H4,H7,H11:H12,H16,H18)</f>
        <v>148</v>
      </c>
    </row>
    <row r="23" spans="1:12" ht="17.25" customHeight="1" thickBot="1" x14ac:dyDescent="0.3">
      <c r="A23" s="57" t="s">
        <v>48</v>
      </c>
      <c r="B23" s="51">
        <f>SUM(B19,B20)</f>
        <v>3142</v>
      </c>
      <c r="C23" s="51">
        <f t="shared" ref="C23:G23" si="6">SUM(C19,C20)</f>
        <v>3229</v>
      </c>
      <c r="D23" s="51">
        <f t="shared" si="6"/>
        <v>3312</v>
      </c>
      <c r="E23" s="51">
        <f t="shared" si="6"/>
        <v>3325</v>
      </c>
      <c r="F23" s="51">
        <f t="shared" si="6"/>
        <v>3304</v>
      </c>
      <c r="G23" s="51">
        <f t="shared" si="6"/>
        <v>3308</v>
      </c>
      <c r="H23" s="51">
        <f t="shared" ref="H23" si="7">SUM(H19,H20)</f>
        <v>3273</v>
      </c>
    </row>
    <row r="24" spans="1:12" x14ac:dyDescent="0.25">
      <c r="A24" s="3" t="s">
        <v>12</v>
      </c>
    </row>
    <row r="25" spans="1:12" x14ac:dyDescent="0.25">
      <c r="A25" s="3" t="s">
        <v>91</v>
      </c>
    </row>
  </sheetData>
  <phoneticPr fontId="20" type="noConversion"/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B3:H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ADD46-7E7E-446D-9979-B5E6CEE5000F}">
  <dimension ref="A1:W33"/>
  <sheetViews>
    <sheetView showGridLines="0" workbookViewId="0"/>
  </sheetViews>
  <sheetFormatPr defaultRowHeight="13.2" x14ac:dyDescent="0.25"/>
  <cols>
    <col min="1" max="1" width="11.33203125" customWidth="1"/>
    <col min="2" max="2" width="5.88671875" customWidth="1"/>
    <col min="3" max="3" width="5.33203125" hidden="1" customWidth="1"/>
    <col min="4" max="4" width="5.109375" customWidth="1"/>
    <col min="5" max="5" width="0.44140625" hidden="1" customWidth="1"/>
    <col min="6" max="6" width="5.6640625" customWidth="1"/>
    <col min="7" max="15" width="5.33203125" hidden="1" customWidth="1"/>
    <col min="16" max="16" width="5.88671875" customWidth="1"/>
    <col min="17" max="17" width="5.6640625" customWidth="1"/>
    <col min="18" max="19" width="5.88671875" customWidth="1"/>
    <col min="20" max="20" width="6" customWidth="1"/>
  </cols>
  <sheetData>
    <row r="1" spans="1:20" ht="12" customHeight="1" x14ac:dyDescent="0.25">
      <c r="A1" s="1" t="s">
        <v>2</v>
      </c>
      <c r="B1" s="69"/>
    </row>
    <row r="2" spans="1:20" ht="24" customHeight="1" thickBot="1" x14ac:dyDescent="0.35">
      <c r="A2" s="23" t="s">
        <v>79</v>
      </c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</row>
    <row r="3" spans="1:20" x14ac:dyDescent="0.25">
      <c r="A3" s="1" t="s">
        <v>21</v>
      </c>
      <c r="B3" s="24">
        <v>1990</v>
      </c>
      <c r="C3" s="24">
        <v>1995</v>
      </c>
      <c r="D3" s="24">
        <v>2000</v>
      </c>
      <c r="E3" s="24">
        <v>2005</v>
      </c>
      <c r="F3" s="24">
        <v>2010</v>
      </c>
      <c r="G3" s="24">
        <v>2011</v>
      </c>
      <c r="H3" s="24">
        <v>2012</v>
      </c>
      <c r="I3" s="24">
        <v>2013</v>
      </c>
      <c r="J3" s="24">
        <v>2014</v>
      </c>
      <c r="K3" s="24">
        <v>2015</v>
      </c>
      <c r="L3" s="24">
        <v>2016</v>
      </c>
      <c r="M3" s="24">
        <v>2017</v>
      </c>
      <c r="N3" s="24">
        <v>2018</v>
      </c>
      <c r="O3" s="24">
        <v>2019</v>
      </c>
      <c r="P3" s="24">
        <v>2020</v>
      </c>
      <c r="Q3" s="24">
        <v>2021</v>
      </c>
      <c r="R3" s="24">
        <v>2022</v>
      </c>
      <c r="S3" s="24">
        <v>2023</v>
      </c>
      <c r="T3" s="24">
        <v>2024</v>
      </c>
    </row>
    <row r="4" spans="1:20" x14ac:dyDescent="0.25">
      <c r="A4" s="25" t="s">
        <v>22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x14ac:dyDescent="0.25">
      <c r="A5" s="6" t="s">
        <v>21</v>
      </c>
      <c r="B5" s="6"/>
      <c r="C5" s="6"/>
      <c r="D5" s="6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6" t="s">
        <v>23</v>
      </c>
      <c r="B6" s="17">
        <v>88</v>
      </c>
      <c r="C6" s="6">
        <v>85.1</v>
      </c>
      <c r="D6" s="6">
        <v>83.8</v>
      </c>
      <c r="E6" s="6">
        <v>83.2</v>
      </c>
      <c r="F6" s="18">
        <v>82.4</v>
      </c>
      <c r="G6" s="19">
        <v>82.699517943224421</v>
      </c>
      <c r="H6" s="19">
        <v>82.7</v>
      </c>
      <c r="I6" s="19">
        <v>83.062064031479167</v>
      </c>
      <c r="J6" s="19">
        <v>82.44058176658389</v>
      </c>
      <c r="K6" s="18">
        <v>82.2</v>
      </c>
      <c r="L6" s="19">
        <v>81.821384534084899</v>
      </c>
      <c r="M6" s="19">
        <v>82.068361086765989</v>
      </c>
      <c r="N6" s="19">
        <v>81.749441484791191</v>
      </c>
      <c r="O6" s="19">
        <v>81.807249613468485</v>
      </c>
      <c r="P6" s="18">
        <v>81.7</v>
      </c>
      <c r="Q6" s="18">
        <v>81.900000000000006</v>
      </c>
      <c r="R6" s="18">
        <v>81.400000000000006</v>
      </c>
      <c r="S6" s="19">
        <v>81.088038441736742</v>
      </c>
      <c r="T6" s="19">
        <v>80.716634931625407</v>
      </c>
    </row>
    <row r="7" spans="1:20" x14ac:dyDescent="0.25">
      <c r="A7" s="1" t="s">
        <v>25</v>
      </c>
      <c r="B7" s="1">
        <v>90.4</v>
      </c>
      <c r="C7" s="1">
        <v>88.1</v>
      </c>
      <c r="D7" s="9">
        <v>88</v>
      </c>
      <c r="E7" s="1">
        <v>90.4</v>
      </c>
      <c r="F7" s="20">
        <v>90.9</v>
      </c>
      <c r="G7" s="21">
        <v>92.102206736353082</v>
      </c>
      <c r="H7" s="21">
        <v>91.300000000000011</v>
      </c>
      <c r="I7" s="21">
        <v>92.474344355758262</v>
      </c>
      <c r="J7" s="21">
        <v>90.757238307349667</v>
      </c>
      <c r="K7" s="20">
        <v>90.8</v>
      </c>
      <c r="L7" s="21">
        <v>89.798206278026896</v>
      </c>
      <c r="M7" s="21">
        <v>89.955357142857139</v>
      </c>
      <c r="N7" s="21">
        <v>89.867841409691636</v>
      </c>
      <c r="O7" s="21">
        <v>89.788732394366207</v>
      </c>
      <c r="P7" s="20">
        <v>90.5</v>
      </c>
      <c r="Q7" s="20">
        <v>89.2</v>
      </c>
      <c r="R7" s="20">
        <v>89.7</v>
      </c>
      <c r="S7" s="21">
        <v>89.634146341463406</v>
      </c>
      <c r="T7" s="21">
        <v>89.508632138114208</v>
      </c>
    </row>
    <row r="8" spans="1:20" x14ac:dyDescent="0.25">
      <c r="A8" s="22" t="s">
        <v>26</v>
      </c>
      <c r="B8" s="1">
        <v>87.3</v>
      </c>
      <c r="C8" s="1">
        <v>86.4</v>
      </c>
      <c r="D8" s="1">
        <v>86.1</v>
      </c>
      <c r="E8" s="1">
        <v>85.4</v>
      </c>
      <c r="F8" s="20">
        <v>90.5</v>
      </c>
      <c r="G8" s="21">
        <v>89.698890649762276</v>
      </c>
      <c r="H8" s="21">
        <v>89.5</v>
      </c>
      <c r="I8" s="21">
        <v>91.554054054054063</v>
      </c>
      <c r="J8" s="21">
        <v>89.51612903225805</v>
      </c>
      <c r="K8" s="20">
        <v>87.2</v>
      </c>
      <c r="L8" s="21">
        <v>85.736677115987462</v>
      </c>
      <c r="M8" s="21">
        <v>85.91549295774648</v>
      </c>
      <c r="N8" s="21">
        <v>86.292834890965736</v>
      </c>
      <c r="O8" s="21">
        <v>86.801242236024848</v>
      </c>
      <c r="P8" s="20">
        <v>86.2</v>
      </c>
      <c r="Q8" s="20">
        <v>86.1</v>
      </c>
      <c r="R8" s="20">
        <v>86.4</v>
      </c>
      <c r="S8" s="21">
        <v>88.509874326750449</v>
      </c>
      <c r="T8" s="21">
        <v>86.378737541528238</v>
      </c>
    </row>
    <row r="9" spans="1:20" x14ac:dyDescent="0.25">
      <c r="A9" s="22" t="s">
        <v>27</v>
      </c>
      <c r="B9" s="1">
        <v>87.3</v>
      </c>
      <c r="C9" s="1">
        <v>85.8</v>
      </c>
      <c r="D9" s="1">
        <v>85.2</v>
      </c>
      <c r="E9" s="1">
        <v>86.9</v>
      </c>
      <c r="F9" s="20">
        <v>82.4</v>
      </c>
      <c r="G9" s="21">
        <v>84.872611464968145</v>
      </c>
      <c r="H9" s="21">
        <v>88.199999999999989</v>
      </c>
      <c r="I9" s="21">
        <v>86.996904024767801</v>
      </c>
      <c r="J9" s="21">
        <v>89.233278955954319</v>
      </c>
      <c r="K9" s="20">
        <v>86.2</v>
      </c>
      <c r="L9" s="21">
        <v>83.203732503888034</v>
      </c>
      <c r="M9" s="21">
        <v>83.001531393568143</v>
      </c>
      <c r="N9" s="21">
        <v>83.407407407407405</v>
      </c>
      <c r="O9" s="21">
        <v>83.676470588235304</v>
      </c>
      <c r="P9" s="20">
        <v>81.8</v>
      </c>
      <c r="Q9" s="20">
        <v>83.2</v>
      </c>
      <c r="R9" s="20">
        <v>83.9</v>
      </c>
      <c r="S9" s="21">
        <v>81.645569620253156</v>
      </c>
      <c r="T9" s="21">
        <v>82.741935483870975</v>
      </c>
    </row>
    <row r="10" spans="1:20" x14ac:dyDescent="0.25">
      <c r="A10" s="22" t="s">
        <v>28</v>
      </c>
      <c r="B10" s="1">
        <v>89.5</v>
      </c>
      <c r="C10" s="1">
        <v>82.5</v>
      </c>
      <c r="D10" s="1">
        <v>83.5</v>
      </c>
      <c r="E10" s="1">
        <v>82.9</v>
      </c>
      <c r="F10" s="20">
        <v>82.5</v>
      </c>
      <c r="G10" s="21">
        <v>82.324058919803591</v>
      </c>
      <c r="H10" s="21">
        <v>81.5</v>
      </c>
      <c r="I10" s="21">
        <v>84.365325077399376</v>
      </c>
      <c r="J10" s="21">
        <v>84.241531664212076</v>
      </c>
      <c r="K10" s="20">
        <v>87.4</v>
      </c>
      <c r="L10" s="21">
        <v>85.758998435054778</v>
      </c>
      <c r="M10" s="21">
        <v>81.674565560821492</v>
      </c>
      <c r="N10" s="21">
        <v>79.35103244837758</v>
      </c>
      <c r="O10" s="21">
        <v>82.032400589101613</v>
      </c>
      <c r="P10" s="20">
        <v>80.5</v>
      </c>
      <c r="Q10" s="20">
        <v>81.599999999999994</v>
      </c>
      <c r="R10" s="20">
        <v>81.599999999999994</v>
      </c>
      <c r="S10" s="21">
        <v>81.609195402298838</v>
      </c>
      <c r="T10" s="21">
        <v>79.594790159189586</v>
      </c>
    </row>
    <row r="11" spans="1:20" x14ac:dyDescent="0.25">
      <c r="A11" s="22" t="s">
        <v>29</v>
      </c>
      <c r="B11" s="1">
        <v>88.4</v>
      </c>
      <c r="C11" s="1">
        <v>84.6</v>
      </c>
      <c r="D11" s="1">
        <v>82.3</v>
      </c>
      <c r="E11" s="1">
        <v>81.900000000000006</v>
      </c>
      <c r="F11" s="20">
        <v>81.3</v>
      </c>
      <c r="G11" s="21">
        <v>81.125827814569533</v>
      </c>
      <c r="H11" s="21">
        <v>80.5</v>
      </c>
      <c r="I11" s="21">
        <v>79.020408163265316</v>
      </c>
      <c r="J11" s="21">
        <v>78.145161290322577</v>
      </c>
      <c r="K11" s="21">
        <v>79</v>
      </c>
      <c r="L11" s="21">
        <v>79.909021986353309</v>
      </c>
      <c r="M11" s="21">
        <v>81.58682634730539</v>
      </c>
      <c r="N11" s="21">
        <v>83.395383469843637</v>
      </c>
      <c r="O11" s="21">
        <v>81.637168141592923</v>
      </c>
      <c r="P11" s="21">
        <v>81</v>
      </c>
      <c r="Q11" s="20">
        <v>79.099999999999994</v>
      </c>
      <c r="R11" s="20">
        <v>77.099999999999994</v>
      </c>
      <c r="S11" s="21">
        <v>78.053977272727266</v>
      </c>
      <c r="T11" s="21">
        <v>77.745872218234027</v>
      </c>
    </row>
    <row r="12" spans="1:20" x14ac:dyDescent="0.25">
      <c r="A12" s="22" t="s">
        <v>30</v>
      </c>
      <c r="B12" s="1">
        <v>86.2</v>
      </c>
      <c r="C12" s="1">
        <v>84.2</v>
      </c>
      <c r="D12" s="1">
        <v>81.5</v>
      </c>
      <c r="E12" s="1">
        <v>79.2</v>
      </c>
      <c r="F12" s="20">
        <v>76.2</v>
      </c>
      <c r="G12" s="21">
        <v>76.60223804679552</v>
      </c>
      <c r="H12" s="21">
        <v>75.800000000000011</v>
      </c>
      <c r="I12" s="21">
        <v>76.004119464469625</v>
      </c>
      <c r="J12" s="21">
        <v>76.09391675560299</v>
      </c>
      <c r="K12" s="20">
        <v>76.7</v>
      </c>
      <c r="L12" s="21">
        <v>76.420150053590561</v>
      </c>
      <c r="M12" s="21">
        <v>75.609756097560975</v>
      </c>
      <c r="N12" s="21">
        <v>73.484069886947594</v>
      </c>
      <c r="O12" s="21">
        <v>75.619425173439041</v>
      </c>
      <c r="P12" s="21">
        <v>78</v>
      </c>
      <c r="Q12" s="20">
        <v>81.3</v>
      </c>
      <c r="R12" s="20">
        <v>80.5</v>
      </c>
      <c r="S12" s="21">
        <v>76.185866408518876</v>
      </c>
      <c r="T12" s="21">
        <v>74.684772065955386</v>
      </c>
    </row>
    <row r="13" spans="1:20" x14ac:dyDescent="0.25">
      <c r="A13" s="22" t="s">
        <v>31</v>
      </c>
      <c r="B13" s="1">
        <v>85.6</v>
      </c>
      <c r="C13" s="1">
        <v>83.1</v>
      </c>
      <c r="D13" s="1">
        <v>81.099999999999994</v>
      </c>
      <c r="E13" s="1">
        <v>78.7</v>
      </c>
      <c r="F13" s="9">
        <v>75</v>
      </c>
      <c r="G13" s="9">
        <v>74.226804123711347</v>
      </c>
      <c r="H13" s="9">
        <v>74.400000000000006</v>
      </c>
      <c r="I13" s="9">
        <v>75.394321766561518</v>
      </c>
      <c r="J13" s="9">
        <v>73.271889400921651</v>
      </c>
      <c r="K13" s="1">
        <v>71.400000000000006</v>
      </c>
      <c r="L13" s="9">
        <v>72.920065252854812</v>
      </c>
      <c r="M13" s="9">
        <v>76.859504132231407</v>
      </c>
      <c r="N13" s="9">
        <v>75.166666666666671</v>
      </c>
      <c r="O13" s="9">
        <v>73.544093178036604</v>
      </c>
      <c r="P13" s="1">
        <v>73.900000000000006</v>
      </c>
      <c r="Q13" s="9">
        <v>74</v>
      </c>
      <c r="R13" s="1">
        <v>74.3</v>
      </c>
      <c r="S13" s="9">
        <v>77.386196769456689</v>
      </c>
      <c r="T13" s="9">
        <v>80.49490538573508</v>
      </c>
    </row>
    <row r="14" spans="1:20" ht="17.25" customHeight="1" x14ac:dyDescent="0.25">
      <c r="A14" s="6" t="s">
        <v>17</v>
      </c>
      <c r="B14" s="6">
        <v>10.7</v>
      </c>
      <c r="C14" s="6">
        <v>13.3</v>
      </c>
      <c r="D14" s="6">
        <v>14.4</v>
      </c>
      <c r="E14" s="6">
        <v>14.2</v>
      </c>
      <c r="F14" s="19">
        <v>15</v>
      </c>
      <c r="G14" s="19">
        <v>14.033208355650775</v>
      </c>
      <c r="H14" s="18">
        <v>14.2</v>
      </c>
      <c r="I14" s="19">
        <v>14.165623323197995</v>
      </c>
      <c r="J14" s="19">
        <v>14.420007094714437</v>
      </c>
      <c r="K14" s="18">
        <v>14.6</v>
      </c>
      <c r="L14" s="19">
        <v>14.972696846926192</v>
      </c>
      <c r="M14" s="19">
        <v>14.986853637160385</v>
      </c>
      <c r="N14" s="19">
        <v>14.830726929025605</v>
      </c>
      <c r="O14" s="19">
        <v>14.87716887132795</v>
      </c>
      <c r="P14" s="18">
        <v>14.7</v>
      </c>
      <c r="Q14" s="18">
        <v>14.5</v>
      </c>
      <c r="R14" s="18">
        <v>15.2</v>
      </c>
      <c r="S14" s="19">
        <v>15.102110863222929</v>
      </c>
      <c r="T14" s="19">
        <v>15.405920027696036</v>
      </c>
    </row>
    <row r="15" spans="1:20" x14ac:dyDescent="0.25">
      <c r="A15" s="1" t="s">
        <v>25</v>
      </c>
      <c r="B15" s="1">
        <v>8.8000000000000007</v>
      </c>
      <c r="C15" s="1">
        <v>11.8</v>
      </c>
      <c r="D15" s="9">
        <v>11</v>
      </c>
      <c r="E15" s="1">
        <v>8.9</v>
      </c>
      <c r="F15" s="20">
        <v>8.3000000000000007</v>
      </c>
      <c r="G15" s="21">
        <v>6.5040650406504072</v>
      </c>
      <c r="H15" s="20">
        <v>8.1</v>
      </c>
      <c r="I15" s="21">
        <v>7.1835803876852911</v>
      </c>
      <c r="J15" s="21">
        <v>8.463251670378618</v>
      </c>
      <c r="K15" s="20">
        <v>8.3000000000000007</v>
      </c>
      <c r="L15" s="21">
        <v>9.0807174887892383</v>
      </c>
      <c r="M15" s="21">
        <v>9.2633928571428577</v>
      </c>
      <c r="N15" s="21">
        <v>9.1409691629955958</v>
      </c>
      <c r="O15" s="21">
        <v>9.3896713615023462</v>
      </c>
      <c r="P15" s="20">
        <v>8.6</v>
      </c>
      <c r="Q15" s="20">
        <v>9.6999999999999993</v>
      </c>
      <c r="R15" s="20">
        <v>9.6999999999999993</v>
      </c>
      <c r="S15" s="21">
        <v>9.7560975609756095</v>
      </c>
      <c r="T15" s="21">
        <v>9.4289508632138119</v>
      </c>
    </row>
    <row r="16" spans="1:20" x14ac:dyDescent="0.25">
      <c r="A16" s="22" t="s">
        <v>26</v>
      </c>
      <c r="B16" s="9">
        <v>12</v>
      </c>
      <c r="C16" s="1">
        <v>12.2</v>
      </c>
      <c r="D16" s="1">
        <v>12.9</v>
      </c>
      <c r="E16" s="1">
        <v>12.3</v>
      </c>
      <c r="F16" s="20">
        <v>8.1999999999999993</v>
      </c>
      <c r="G16" s="21">
        <v>7.448494453248812</v>
      </c>
      <c r="H16" s="20">
        <v>8.1999999999999993</v>
      </c>
      <c r="I16" s="21">
        <v>7.0945945945945947</v>
      </c>
      <c r="J16" s="21">
        <v>9.193548387096774</v>
      </c>
      <c r="K16" s="20">
        <v>11.4</v>
      </c>
      <c r="L16" s="21">
        <v>12.38244514106583</v>
      </c>
      <c r="M16" s="21">
        <v>12.676056338028168</v>
      </c>
      <c r="N16" s="21">
        <v>11.214953271028037</v>
      </c>
      <c r="O16" s="21">
        <v>10.714285714285714</v>
      </c>
      <c r="P16" s="21">
        <v>11</v>
      </c>
      <c r="Q16" s="20">
        <v>11.7</v>
      </c>
      <c r="R16" s="20">
        <v>10.7</v>
      </c>
      <c r="S16" s="21">
        <v>9.6947935368043083</v>
      </c>
      <c r="T16" s="21">
        <v>11.794019933554816</v>
      </c>
    </row>
    <row r="17" spans="1:23" x14ac:dyDescent="0.25">
      <c r="A17" s="22" t="s">
        <v>27</v>
      </c>
      <c r="B17" s="1">
        <v>12.2</v>
      </c>
      <c r="C17" s="1">
        <v>12.7</v>
      </c>
      <c r="D17" s="1">
        <v>13.4</v>
      </c>
      <c r="E17" s="1">
        <v>11.6</v>
      </c>
      <c r="F17" s="20">
        <v>14.5</v>
      </c>
      <c r="G17" s="21">
        <v>12.738853503184714</v>
      </c>
      <c r="H17" s="20">
        <v>9.1</v>
      </c>
      <c r="I17" s="21">
        <v>10.526315789473683</v>
      </c>
      <c r="J17" s="21">
        <v>8.6460032626427399</v>
      </c>
      <c r="K17" s="20">
        <v>11.2</v>
      </c>
      <c r="L17" s="21">
        <v>14.152410575427682</v>
      </c>
      <c r="M17" s="21">
        <v>14.088820826952528</v>
      </c>
      <c r="N17" s="21">
        <v>13.777777777777779</v>
      </c>
      <c r="O17" s="21">
        <v>14.117647058823529</v>
      </c>
      <c r="P17" s="20">
        <v>14.7</v>
      </c>
      <c r="Q17" s="20">
        <v>13.4</v>
      </c>
      <c r="R17" s="20">
        <v>12.7</v>
      </c>
      <c r="S17" s="21">
        <v>13.924050632911392</v>
      </c>
      <c r="T17" s="21">
        <v>13.064516129032258</v>
      </c>
    </row>
    <row r="18" spans="1:23" x14ac:dyDescent="0.25">
      <c r="A18" s="22" t="s">
        <v>28</v>
      </c>
      <c r="B18" s="1">
        <v>9.6999999999999993</v>
      </c>
      <c r="C18" s="1">
        <v>14.6</v>
      </c>
      <c r="D18" s="1">
        <v>14.9</v>
      </c>
      <c r="E18" s="1">
        <v>15.6</v>
      </c>
      <c r="F18" s="20">
        <v>15.9</v>
      </c>
      <c r="G18" s="21">
        <v>14.238952536824879</v>
      </c>
      <c r="H18" s="20">
        <v>14.5</v>
      </c>
      <c r="I18" s="21">
        <v>13.46749226006192</v>
      </c>
      <c r="J18" s="21">
        <v>12.812960235640647</v>
      </c>
      <c r="K18" s="21">
        <v>10</v>
      </c>
      <c r="L18" s="21">
        <v>11.737089201877934</v>
      </c>
      <c r="M18" s="21">
        <v>14.691943127962084</v>
      </c>
      <c r="N18" s="21">
        <v>16.076696165191741</v>
      </c>
      <c r="O18" s="21">
        <v>13.843888070692195</v>
      </c>
      <c r="P18" s="20">
        <v>16.100000000000001</v>
      </c>
      <c r="Q18" s="20">
        <v>16.3</v>
      </c>
      <c r="R18" s="20">
        <v>15.6</v>
      </c>
      <c r="S18" s="21">
        <v>15.373563218390803</v>
      </c>
      <c r="T18" s="21">
        <v>16.063675832127352</v>
      </c>
    </row>
    <row r="19" spans="1:23" x14ac:dyDescent="0.25">
      <c r="A19" s="22" t="s">
        <v>29</v>
      </c>
      <c r="B19" s="1">
        <v>10.3</v>
      </c>
      <c r="C19" s="1">
        <v>14.2</v>
      </c>
      <c r="D19" s="1">
        <v>15.2</v>
      </c>
      <c r="E19" s="1">
        <v>15.1</v>
      </c>
      <c r="F19" s="20">
        <v>16.100000000000001</v>
      </c>
      <c r="G19" s="21">
        <v>15.976821192052981</v>
      </c>
      <c r="H19" s="20">
        <v>16.3</v>
      </c>
      <c r="I19" s="21">
        <v>17.30612244897959</v>
      </c>
      <c r="J19" s="21">
        <v>17.741935483870968</v>
      </c>
      <c r="K19" s="20">
        <v>17.399999999999999</v>
      </c>
      <c r="L19" s="21">
        <v>16.224412433661865</v>
      </c>
      <c r="M19" s="21">
        <v>15.718562874251496</v>
      </c>
      <c r="N19" s="21">
        <v>13.924050632911392</v>
      </c>
      <c r="O19" s="21">
        <v>14.749262536873156</v>
      </c>
      <c r="P19" s="20">
        <v>14.9</v>
      </c>
      <c r="Q19" s="20">
        <v>15.9</v>
      </c>
      <c r="R19" s="20">
        <v>18.3</v>
      </c>
      <c r="S19" s="21">
        <v>17.1875</v>
      </c>
      <c r="T19" s="21">
        <v>18.018664752333095</v>
      </c>
    </row>
    <row r="20" spans="1:23" x14ac:dyDescent="0.25">
      <c r="A20" s="22" t="s">
        <v>30</v>
      </c>
      <c r="B20" s="1">
        <v>11.9</v>
      </c>
      <c r="C20" s="1">
        <v>13.2</v>
      </c>
      <c r="D20" s="1">
        <v>16.2</v>
      </c>
      <c r="E20" s="1">
        <v>16.899999999999999</v>
      </c>
      <c r="F20" s="20">
        <v>19.100000000000001</v>
      </c>
      <c r="G20" s="21">
        <v>18.514750762970497</v>
      </c>
      <c r="H20" s="20">
        <v>20.2</v>
      </c>
      <c r="I20" s="21">
        <v>20.3913491246138</v>
      </c>
      <c r="J20" s="21">
        <v>19.210245464247599</v>
      </c>
      <c r="K20" s="20">
        <v>18.2</v>
      </c>
      <c r="L20" s="21">
        <v>19.506966773847804</v>
      </c>
      <c r="M20" s="21">
        <v>19.406150583244962</v>
      </c>
      <c r="N20" s="21">
        <v>21.274409044193217</v>
      </c>
      <c r="O20" s="21">
        <v>19.524281466798811</v>
      </c>
      <c r="P20" s="20">
        <v>17.5</v>
      </c>
      <c r="Q20" s="20">
        <v>14.5</v>
      </c>
      <c r="R20" s="20">
        <v>15.4</v>
      </c>
      <c r="S20" s="21">
        <v>18.489835430784122</v>
      </c>
      <c r="T20" s="21">
        <v>19.301648884578078</v>
      </c>
    </row>
    <row r="21" spans="1:23" x14ac:dyDescent="0.25">
      <c r="A21" s="22" t="s">
        <v>31</v>
      </c>
      <c r="B21" s="1">
        <v>11.1</v>
      </c>
      <c r="C21" s="1">
        <v>14.4</v>
      </c>
      <c r="D21" s="1">
        <v>16.7</v>
      </c>
      <c r="E21" s="1">
        <v>17.100000000000001</v>
      </c>
      <c r="F21" s="1">
        <v>21.3</v>
      </c>
      <c r="G21" s="9">
        <v>20.765832106038292</v>
      </c>
      <c r="H21" s="1">
        <v>19.899999999999999</v>
      </c>
      <c r="I21" s="9">
        <v>19.242902208201894</v>
      </c>
      <c r="J21" s="9">
        <v>21.50537634408602</v>
      </c>
      <c r="K21" s="1">
        <v>23.3</v>
      </c>
      <c r="L21" s="9">
        <v>20.880913539967374</v>
      </c>
      <c r="M21" s="9">
        <v>18.677685950413224</v>
      </c>
      <c r="N21" s="9">
        <v>18.666666666666668</v>
      </c>
      <c r="O21" s="9">
        <v>21.630615640599</v>
      </c>
      <c r="P21" s="1">
        <v>19.5</v>
      </c>
      <c r="Q21" s="1">
        <v>19.899999999999999</v>
      </c>
      <c r="R21" s="1">
        <v>20.9</v>
      </c>
      <c r="S21" s="9">
        <v>17.327459618208515</v>
      </c>
      <c r="T21" s="9">
        <v>15.429403202328967</v>
      </c>
    </row>
    <row r="22" spans="1:23" ht="17.25" customHeight="1" x14ac:dyDescent="0.25">
      <c r="A22" s="6" t="s">
        <v>18</v>
      </c>
      <c r="B22" s="6">
        <v>1.3</v>
      </c>
      <c r="C22" s="6">
        <v>1.6</v>
      </c>
      <c r="D22" s="6">
        <v>1.8</v>
      </c>
      <c r="E22" s="6">
        <v>2.6</v>
      </c>
      <c r="F22" s="18">
        <v>2.6</v>
      </c>
      <c r="G22" s="19">
        <v>3.267273701124799</v>
      </c>
      <c r="H22" s="18">
        <v>3.2</v>
      </c>
      <c r="I22" s="19">
        <v>2.7723126453228404</v>
      </c>
      <c r="J22" s="19">
        <v>3.139411138701667</v>
      </c>
      <c r="K22" s="18">
        <v>3.2</v>
      </c>
      <c r="L22" s="19">
        <v>3.2059186189889024</v>
      </c>
      <c r="M22" s="19">
        <v>2.9447852760736195</v>
      </c>
      <c r="N22" s="19">
        <v>3.4198315861831934</v>
      </c>
      <c r="O22" s="19">
        <v>3.315581515203573</v>
      </c>
      <c r="P22" s="18">
        <v>3.7</v>
      </c>
      <c r="Q22" s="18">
        <v>3.6</v>
      </c>
      <c r="R22" s="18">
        <v>3.4</v>
      </c>
      <c r="S22" s="19">
        <v>3.8098506950403297</v>
      </c>
      <c r="T22" s="19">
        <v>3.8774450406785532</v>
      </c>
      <c r="W22" s="66"/>
    </row>
    <row r="23" spans="1:23" x14ac:dyDescent="0.25">
      <c r="A23" s="1" t="s">
        <v>25</v>
      </c>
      <c r="B23" s="1">
        <v>0.9</v>
      </c>
      <c r="C23" s="1">
        <v>0.1</v>
      </c>
      <c r="D23" s="1">
        <v>0.9</v>
      </c>
      <c r="E23" s="1">
        <v>0.6</v>
      </c>
      <c r="F23" s="20">
        <v>0.8</v>
      </c>
      <c r="G23" s="21">
        <v>1.3937282229965158</v>
      </c>
      <c r="H23" s="20">
        <v>0.6</v>
      </c>
      <c r="I23" s="21">
        <v>0.34207525655644244</v>
      </c>
      <c r="J23" s="21">
        <v>0.77951002227171495</v>
      </c>
      <c r="K23" s="20">
        <v>0.9</v>
      </c>
      <c r="L23" s="21">
        <v>1.1210762331838564</v>
      </c>
      <c r="M23" s="21">
        <v>0.78125</v>
      </c>
      <c r="N23" s="21">
        <v>0.99118942731277537</v>
      </c>
      <c r="O23" s="21">
        <v>0.82159624413145549</v>
      </c>
      <c r="P23" s="20">
        <v>0.8</v>
      </c>
      <c r="Q23" s="20">
        <v>1.1000000000000001</v>
      </c>
      <c r="R23" s="20">
        <v>0.6</v>
      </c>
      <c r="S23" s="21">
        <v>0.6097560975609756</v>
      </c>
      <c r="T23" s="21">
        <v>1.0624169986719787</v>
      </c>
      <c r="V23" s="66"/>
      <c r="W23" s="66"/>
    </row>
    <row r="24" spans="1:23" x14ac:dyDescent="0.25">
      <c r="A24" s="22" t="s">
        <v>26</v>
      </c>
      <c r="B24" s="1">
        <v>0.7</v>
      </c>
      <c r="C24" s="1">
        <v>1.4</v>
      </c>
      <c r="D24" s="9">
        <v>1</v>
      </c>
      <c r="E24" s="1">
        <v>2.2999999999999998</v>
      </c>
      <c r="F24" s="20">
        <v>1.3</v>
      </c>
      <c r="G24" s="21">
        <v>2.8526148969889067</v>
      </c>
      <c r="H24" s="20">
        <v>2.2999999999999998</v>
      </c>
      <c r="I24" s="21">
        <v>1.3513513513513513</v>
      </c>
      <c r="J24" s="21">
        <v>1.2903225806451613</v>
      </c>
      <c r="K24" s="20">
        <v>1.5</v>
      </c>
      <c r="L24" s="21">
        <v>1.8808777429467085</v>
      </c>
      <c r="M24" s="21">
        <v>1.4084507042253522</v>
      </c>
      <c r="N24" s="21">
        <v>2.4922118380062304</v>
      </c>
      <c r="O24" s="21">
        <v>2.4844720496894408</v>
      </c>
      <c r="P24" s="20">
        <v>2.8</v>
      </c>
      <c r="Q24" s="20">
        <v>2.1</v>
      </c>
      <c r="R24" s="20">
        <v>2.9</v>
      </c>
      <c r="S24" s="21">
        <v>1.7953321364452424</v>
      </c>
      <c r="T24" s="21">
        <v>1.8272425249169437</v>
      </c>
      <c r="V24" s="66"/>
      <c r="W24" s="66"/>
    </row>
    <row r="25" spans="1:23" x14ac:dyDescent="0.25">
      <c r="A25" s="22" t="s">
        <v>27</v>
      </c>
      <c r="B25" s="1">
        <v>0.5</v>
      </c>
      <c r="C25" s="1">
        <v>1.5</v>
      </c>
      <c r="D25" s="1">
        <v>1.4</v>
      </c>
      <c r="E25" s="1">
        <v>1.6</v>
      </c>
      <c r="F25" s="20">
        <v>3.2</v>
      </c>
      <c r="G25" s="21">
        <v>2.3885350318471339</v>
      </c>
      <c r="H25" s="20">
        <v>2.7</v>
      </c>
      <c r="I25" s="21">
        <v>2.4767801857585141</v>
      </c>
      <c r="J25" s="21">
        <v>2.1207177814029365</v>
      </c>
      <c r="K25" s="20">
        <v>2.6</v>
      </c>
      <c r="L25" s="21">
        <v>2.6438569206842923</v>
      </c>
      <c r="M25" s="21">
        <v>2.9096477794793261</v>
      </c>
      <c r="N25" s="21">
        <v>2.8148148148148149</v>
      </c>
      <c r="O25" s="21">
        <v>2.2058823529411766</v>
      </c>
      <c r="P25" s="20">
        <v>3.4</v>
      </c>
      <c r="Q25" s="20">
        <v>3.4</v>
      </c>
      <c r="R25" s="20">
        <v>3.3</v>
      </c>
      <c r="S25" s="21">
        <v>4.4303797468354427</v>
      </c>
      <c r="T25" s="21">
        <v>4.1935483870967749</v>
      </c>
      <c r="V25" s="66"/>
      <c r="W25" s="66"/>
    </row>
    <row r="26" spans="1:23" x14ac:dyDescent="0.25">
      <c r="A26" s="22" t="s">
        <v>28</v>
      </c>
      <c r="B26" s="1">
        <v>0.8</v>
      </c>
      <c r="C26" s="1">
        <v>2.9</v>
      </c>
      <c r="D26" s="1">
        <v>1.6</v>
      </c>
      <c r="E26" s="1">
        <v>1.4</v>
      </c>
      <c r="F26" s="20">
        <v>1.6</v>
      </c>
      <c r="G26" s="21">
        <v>3.4369885433715219</v>
      </c>
      <c r="H26" s="20">
        <v>3.9</v>
      </c>
      <c r="I26" s="21">
        <v>2.1671826625386998</v>
      </c>
      <c r="J26" s="21">
        <v>2.9455081001472752</v>
      </c>
      <c r="K26" s="20">
        <v>2.6</v>
      </c>
      <c r="L26" s="21">
        <v>2.5039123630672928</v>
      </c>
      <c r="M26" s="21">
        <v>3.6334913112164293</v>
      </c>
      <c r="N26" s="21">
        <v>4.5722713864306783</v>
      </c>
      <c r="O26" s="21">
        <v>4.1237113402061851</v>
      </c>
      <c r="P26" s="20">
        <v>3.4</v>
      </c>
      <c r="Q26" s="20">
        <v>2.2000000000000002</v>
      </c>
      <c r="R26" s="20">
        <v>2.7</v>
      </c>
      <c r="S26" s="21">
        <v>3.0172413793103448</v>
      </c>
      <c r="T26" s="21">
        <v>4.3415340086830678</v>
      </c>
      <c r="V26" s="66"/>
      <c r="W26" s="66"/>
    </row>
    <row r="27" spans="1:23" x14ac:dyDescent="0.25">
      <c r="A27" s="22" t="s">
        <v>29</v>
      </c>
      <c r="B27" s="1">
        <v>1.3</v>
      </c>
      <c r="C27" s="1">
        <v>1.2</v>
      </c>
      <c r="D27" s="1">
        <v>2.6</v>
      </c>
      <c r="E27" s="9">
        <v>3</v>
      </c>
      <c r="F27" s="20">
        <v>2.7</v>
      </c>
      <c r="G27" s="21">
        <v>2.8973509933774833</v>
      </c>
      <c r="H27" s="20">
        <v>3.2</v>
      </c>
      <c r="I27" s="21">
        <v>3.6734693877551026</v>
      </c>
      <c r="J27" s="21">
        <v>4.112903225806452</v>
      </c>
      <c r="K27" s="20">
        <v>3.6</v>
      </c>
      <c r="L27" s="21">
        <v>3.8665655799848366</v>
      </c>
      <c r="M27" s="21">
        <v>2.6946107784431139</v>
      </c>
      <c r="N27" s="21">
        <v>2.680565897244974</v>
      </c>
      <c r="O27" s="21">
        <v>3.6135693215339235</v>
      </c>
      <c r="P27" s="20">
        <v>4.0999999999999996</v>
      </c>
      <c r="Q27" s="21">
        <v>5</v>
      </c>
      <c r="R27" s="20">
        <v>4.5999999999999996</v>
      </c>
      <c r="S27" s="21">
        <v>4.7585227272727275</v>
      </c>
      <c r="T27" s="21">
        <v>4.2354630294328786</v>
      </c>
      <c r="V27" s="66"/>
      <c r="W27" s="66"/>
    </row>
    <row r="28" spans="1:23" x14ac:dyDescent="0.25">
      <c r="A28" s="22" t="s">
        <v>30</v>
      </c>
      <c r="B28" s="1">
        <v>1.9</v>
      </c>
      <c r="C28" s="1">
        <v>2.5</v>
      </c>
      <c r="D28" s="1">
        <v>2.2999999999999998</v>
      </c>
      <c r="E28" s="1">
        <v>3.9</v>
      </c>
      <c r="F28" s="20">
        <v>4.7</v>
      </c>
      <c r="G28" s="21">
        <v>4.8830111902339777</v>
      </c>
      <c r="H28" s="20">
        <v>4.0999999999999996</v>
      </c>
      <c r="I28" s="21">
        <v>3.6045314109165809</v>
      </c>
      <c r="J28" s="21">
        <v>4.6958377801494127</v>
      </c>
      <c r="K28" s="20">
        <v>5.2</v>
      </c>
      <c r="L28" s="21">
        <v>4.072883172561629</v>
      </c>
      <c r="M28" s="21">
        <v>4.9840933191940611</v>
      </c>
      <c r="N28" s="21">
        <v>5.2415210688591989</v>
      </c>
      <c r="O28" s="21">
        <v>4.8562933597621409</v>
      </c>
      <c r="P28" s="20">
        <v>4.5</v>
      </c>
      <c r="Q28" s="20">
        <v>4.2</v>
      </c>
      <c r="R28" s="21">
        <v>4</v>
      </c>
      <c r="S28" s="21">
        <v>5.3242981606969986</v>
      </c>
      <c r="T28" s="21">
        <v>6.0135790494665375</v>
      </c>
      <c r="V28" s="66"/>
      <c r="W28" s="66"/>
    </row>
    <row r="29" spans="1:23" ht="13.8" thickBot="1" x14ac:dyDescent="0.3">
      <c r="A29" s="26" t="s">
        <v>31</v>
      </c>
      <c r="B29" s="15">
        <v>3.3</v>
      </c>
      <c r="C29" s="15">
        <v>2.5</v>
      </c>
      <c r="D29" s="15">
        <v>2.2000000000000002</v>
      </c>
      <c r="E29" s="15">
        <v>4.2</v>
      </c>
      <c r="F29" s="27">
        <v>3.7</v>
      </c>
      <c r="G29" s="28">
        <v>5.0073637702503682</v>
      </c>
      <c r="H29" s="27">
        <v>5.7</v>
      </c>
      <c r="I29" s="28">
        <v>5.3627760252365935</v>
      </c>
      <c r="J29" s="28">
        <v>5.2227342549923197</v>
      </c>
      <c r="K29" s="27">
        <v>5.4</v>
      </c>
      <c r="L29" s="28">
        <v>6.1990212071778146</v>
      </c>
      <c r="M29" s="28">
        <v>4.4628099173553721</v>
      </c>
      <c r="N29" s="28">
        <v>6.166666666666667</v>
      </c>
      <c r="O29" s="28">
        <v>4.8252911813643928</v>
      </c>
      <c r="P29" s="27">
        <v>6.7</v>
      </c>
      <c r="Q29" s="27">
        <v>6.1</v>
      </c>
      <c r="R29" s="27">
        <v>4.8</v>
      </c>
      <c r="S29" s="28">
        <v>5.286343612334802</v>
      </c>
      <c r="T29" s="28">
        <v>4.0756914119359537</v>
      </c>
      <c r="V29" s="66"/>
      <c r="W29" s="66"/>
    </row>
    <row r="30" spans="1:23" x14ac:dyDescent="0.25">
      <c r="A30" s="3" t="s">
        <v>12</v>
      </c>
      <c r="W30" s="66"/>
    </row>
    <row r="31" spans="1:23" x14ac:dyDescent="0.25">
      <c r="A31" s="3" t="s">
        <v>91</v>
      </c>
    </row>
    <row r="33" spans="1:1" ht="13.8" x14ac:dyDescent="0.25">
      <c r="A33" s="30" t="s">
        <v>85</v>
      </c>
    </row>
  </sheetData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C289-FE6E-45E8-8E69-0CCEF002257F}">
  <dimension ref="A4:J49"/>
  <sheetViews>
    <sheetView topLeftCell="A31" workbookViewId="0">
      <selection activeCell="P51" sqref="P51"/>
    </sheetView>
  </sheetViews>
  <sheetFormatPr defaultRowHeight="13.2" x14ac:dyDescent="0.25"/>
  <sheetData>
    <row r="4" spans="1:3" x14ac:dyDescent="0.25">
      <c r="A4" s="3"/>
      <c r="B4" s="67">
        <v>2000</v>
      </c>
      <c r="C4" s="67">
        <v>2024</v>
      </c>
    </row>
    <row r="5" spans="1:3" x14ac:dyDescent="0.25">
      <c r="A5" s="3" t="s">
        <v>86</v>
      </c>
      <c r="B5" s="68">
        <f>'Familjer totalt'!C6+'Familjer totalt'!C8</f>
        <v>2804</v>
      </c>
      <c r="C5" s="68">
        <f>'Familjer totalt'!I6+'Familjer totalt'!I8</f>
        <v>4080</v>
      </c>
    </row>
    <row r="6" spans="1:3" x14ac:dyDescent="0.25">
      <c r="A6" s="3" t="s">
        <v>87</v>
      </c>
      <c r="B6" s="68">
        <f>'Familjer totalt'!C7+'Familjer totalt'!C9</f>
        <v>3297</v>
      </c>
      <c r="C6" s="68">
        <f>'Familjer totalt'!I7+'Familjer totalt'!I9</f>
        <v>3178</v>
      </c>
    </row>
    <row r="7" spans="1:3" x14ac:dyDescent="0.25">
      <c r="A7" s="3" t="s">
        <v>88</v>
      </c>
      <c r="B7" s="68">
        <f>SUM('Familjer totalt'!C10:C11)</f>
        <v>947</v>
      </c>
      <c r="C7" s="68">
        <f>SUM('Familjer totalt'!I10:I11)</f>
        <v>1104</v>
      </c>
    </row>
    <row r="9" spans="1:3" x14ac:dyDescent="0.25">
      <c r="B9" s="65">
        <f>SUM(B5:B7)</f>
        <v>7048</v>
      </c>
      <c r="C9" s="65">
        <f>SUM(C5:C7)</f>
        <v>8362</v>
      </c>
    </row>
    <row r="14" spans="1:3" x14ac:dyDescent="0.25">
      <c r="A14" s="38" t="s">
        <v>32</v>
      </c>
      <c r="B14" s="66">
        <f>Kommun!C5/Kommun!B5*100</f>
        <v>52.678571428571431</v>
      </c>
    </row>
    <row r="15" spans="1:3" x14ac:dyDescent="0.25">
      <c r="A15" s="38" t="s">
        <v>33</v>
      </c>
      <c r="B15" s="66">
        <f>Kommun!C6/Kommun!B6*100</f>
        <v>55.925925925925924</v>
      </c>
    </row>
    <row r="16" spans="1:3" x14ac:dyDescent="0.25">
      <c r="A16" s="38" t="s">
        <v>34</v>
      </c>
      <c r="B16" s="66">
        <f>Kommun!C7/Kommun!B7*100</f>
        <v>48.221343873517789</v>
      </c>
    </row>
    <row r="17" spans="1:2" x14ac:dyDescent="0.25">
      <c r="A17" s="38" t="s">
        <v>35</v>
      </c>
      <c r="B17" s="66">
        <f>Kommun!C8/Kommun!B8*100</f>
        <v>49.21875</v>
      </c>
    </row>
    <row r="18" spans="1:2" x14ac:dyDescent="0.25">
      <c r="A18" s="38" t="s">
        <v>36</v>
      </c>
      <c r="B18" s="66">
        <f>Kommun!C9/Kommun!B9*100</f>
        <v>53.237410071942449</v>
      </c>
    </row>
    <row r="19" spans="1:2" x14ac:dyDescent="0.25">
      <c r="A19" s="38" t="s">
        <v>37</v>
      </c>
      <c r="B19" s="66">
        <f>Kommun!C10/Kommun!B10*100</f>
        <v>52.545824847250508</v>
      </c>
    </row>
    <row r="20" spans="1:2" x14ac:dyDescent="0.25">
      <c r="A20" s="38" t="s">
        <v>38</v>
      </c>
      <c r="B20" s="66">
        <f>Kommun!C11/Kommun!B11*100</f>
        <v>44.746162927981111</v>
      </c>
    </row>
    <row r="21" spans="1:2" x14ac:dyDescent="0.25">
      <c r="A21" s="38" t="s">
        <v>39</v>
      </c>
      <c r="B21" s="66">
        <f>Kommun!C12/Kommun!B12*100</f>
        <v>55.882352941176471</v>
      </c>
    </row>
    <row r="22" spans="1:2" x14ac:dyDescent="0.25">
      <c r="A22" s="38" t="s">
        <v>40</v>
      </c>
      <c r="B22" s="66">
        <f>Kommun!C13/Kommun!B13*100</f>
        <v>58.461538461538467</v>
      </c>
    </row>
    <row r="23" spans="1:2" x14ac:dyDescent="0.25">
      <c r="A23" s="38" t="s">
        <v>41</v>
      </c>
      <c r="B23" s="66">
        <f>Kommun!C14/Kommun!B14*100</f>
        <v>44.019138755980862</v>
      </c>
    </row>
    <row r="24" spans="1:2" x14ac:dyDescent="0.25">
      <c r="A24" s="38" t="s">
        <v>42</v>
      </c>
      <c r="B24" s="66">
        <f>Kommun!C15/Kommun!B15*100</f>
        <v>57.272727272727273</v>
      </c>
    </row>
    <row r="25" spans="1:2" x14ac:dyDescent="0.25">
      <c r="A25" s="38" t="s">
        <v>43</v>
      </c>
      <c r="B25" s="66">
        <f>Kommun!C16/Kommun!B16*100</f>
        <v>48.780487804878049</v>
      </c>
    </row>
    <row r="26" spans="1:2" x14ac:dyDescent="0.25">
      <c r="A26" s="38" t="s">
        <v>44</v>
      </c>
      <c r="B26" s="66">
        <f>Kommun!C17/Kommun!B17*100</f>
        <v>41.666666666666671</v>
      </c>
    </row>
    <row r="27" spans="1:2" x14ac:dyDescent="0.25">
      <c r="A27" s="38" t="s">
        <v>45</v>
      </c>
      <c r="B27" s="66">
        <f>Kommun!C18/Kommun!B18*100</f>
        <v>52.313167259786475</v>
      </c>
    </row>
    <row r="28" spans="1:2" x14ac:dyDescent="0.25">
      <c r="A28" s="38" t="s">
        <v>46</v>
      </c>
      <c r="B28" s="66">
        <f>Kommun!C19/Kommun!B19*100</f>
        <v>51.937984496124031</v>
      </c>
    </row>
    <row r="29" spans="1:2" x14ac:dyDescent="0.25">
      <c r="A29" s="38"/>
      <c r="B29" s="66"/>
    </row>
    <row r="30" spans="1:2" x14ac:dyDescent="0.25">
      <c r="A30" s="38" t="s">
        <v>47</v>
      </c>
      <c r="B30" s="66">
        <f>Kommun!C20/Kommun!B20*100</f>
        <v>49.512277161116721</v>
      </c>
    </row>
    <row r="33" spans="1:10" x14ac:dyDescent="0.25">
      <c r="A33" s="69"/>
      <c r="B33" s="69"/>
      <c r="C33" s="69"/>
      <c r="D33" s="69"/>
      <c r="E33" s="69"/>
    </row>
    <row r="34" spans="1:10" x14ac:dyDescent="0.25">
      <c r="A34" s="69"/>
      <c r="B34" s="69">
        <v>2000</v>
      </c>
      <c r="C34" s="69">
        <v>2024</v>
      </c>
      <c r="D34" s="69"/>
      <c r="E34" s="69"/>
    </row>
    <row r="35" spans="1:10" x14ac:dyDescent="0.25">
      <c r="A35" s="1" t="s">
        <v>25</v>
      </c>
      <c r="B35" s="69">
        <f>'Barnens ålder'!D15+'Barnens ålder'!D23</f>
        <v>11.9</v>
      </c>
      <c r="C35" s="70">
        <f>'Barnens ålder'!T15+'Barnens ålder'!T23</f>
        <v>10.491367861885792</v>
      </c>
      <c r="D35" s="69"/>
      <c r="E35" s="69"/>
    </row>
    <row r="36" spans="1:10" x14ac:dyDescent="0.25">
      <c r="A36" s="22" t="s">
        <v>26</v>
      </c>
      <c r="B36" s="69">
        <f>'Barnens ålder'!D16+'Barnens ålder'!D24</f>
        <v>13.9</v>
      </c>
      <c r="C36" s="70">
        <f>'Barnens ålder'!T16+'Barnens ålder'!T24</f>
        <v>13.62126245847176</v>
      </c>
      <c r="D36" s="69"/>
      <c r="E36" s="69"/>
    </row>
    <row r="37" spans="1:10" x14ac:dyDescent="0.25">
      <c r="A37" s="22" t="s">
        <v>27</v>
      </c>
      <c r="B37" s="69">
        <f>'Barnens ålder'!D17+'Barnens ålder'!D25</f>
        <v>14.8</v>
      </c>
      <c r="C37" s="70">
        <f>'Barnens ålder'!T17+'Barnens ålder'!T25</f>
        <v>17.258064516129032</v>
      </c>
      <c r="D37" s="69"/>
      <c r="E37" s="69"/>
    </row>
    <row r="38" spans="1:10" x14ac:dyDescent="0.25">
      <c r="A38" s="22" t="s">
        <v>28</v>
      </c>
      <c r="B38" s="69">
        <f>'Barnens ålder'!D18+'Barnens ålder'!D26</f>
        <v>16.5</v>
      </c>
      <c r="C38" s="70">
        <f>'Barnens ålder'!T18+'Barnens ålder'!T26</f>
        <v>20.405209840810421</v>
      </c>
      <c r="D38" s="69"/>
      <c r="E38" s="69"/>
    </row>
    <row r="39" spans="1:10" x14ac:dyDescent="0.25">
      <c r="A39" s="22" t="s">
        <v>29</v>
      </c>
      <c r="B39" s="69">
        <f>'Barnens ålder'!D19+'Barnens ålder'!D27</f>
        <v>17.8</v>
      </c>
      <c r="C39" s="70">
        <f>'Barnens ålder'!T19+'Barnens ålder'!T27</f>
        <v>22.254127781765973</v>
      </c>
      <c r="D39" s="69"/>
      <c r="E39" s="69"/>
    </row>
    <row r="40" spans="1:10" x14ac:dyDescent="0.25">
      <c r="A40" s="22" t="s">
        <v>30</v>
      </c>
      <c r="B40" s="69">
        <f>'Barnens ålder'!D20+'Barnens ålder'!D28</f>
        <v>18.5</v>
      </c>
      <c r="C40" s="70">
        <f>'Barnens ålder'!T20+'Barnens ålder'!T28</f>
        <v>25.315227934044614</v>
      </c>
      <c r="D40" s="69"/>
      <c r="E40" s="69"/>
    </row>
    <row r="41" spans="1:10" x14ac:dyDescent="0.25">
      <c r="A41" s="22" t="s">
        <v>31</v>
      </c>
      <c r="B41" s="69">
        <f>'Barnens ålder'!D21+'Barnens ålder'!D29</f>
        <v>18.899999999999999</v>
      </c>
      <c r="C41" s="70">
        <f>'Barnens ålder'!T21+'Barnens ålder'!T29</f>
        <v>19.50509461426492</v>
      </c>
      <c r="D41" s="69"/>
      <c r="E41" s="69"/>
    </row>
    <row r="42" spans="1:10" x14ac:dyDescent="0.25">
      <c r="A42" s="69"/>
      <c r="B42" s="69"/>
      <c r="C42" s="69"/>
      <c r="D42" s="69"/>
      <c r="E42" s="69"/>
    </row>
    <row r="43" spans="1:10" x14ac:dyDescent="0.25">
      <c r="A43" s="69"/>
      <c r="B43" s="69"/>
      <c r="C43" s="69"/>
      <c r="D43" s="69"/>
      <c r="E43" s="69"/>
    </row>
    <row r="44" spans="1:10" x14ac:dyDescent="0.25">
      <c r="A44" s="1"/>
      <c r="B44" s="1">
        <v>1990</v>
      </c>
      <c r="C44" s="1">
        <v>1995</v>
      </c>
      <c r="D44" s="1">
        <v>2000</v>
      </c>
      <c r="E44" s="1">
        <v>2005</v>
      </c>
      <c r="F44" s="1">
        <v>2010</v>
      </c>
      <c r="G44" s="73">
        <v>2015</v>
      </c>
      <c r="H44" s="74">
        <v>2020</v>
      </c>
      <c r="I44" s="3">
        <v>2023</v>
      </c>
      <c r="J44" s="3">
        <v>2024</v>
      </c>
    </row>
    <row r="45" spans="1:10" ht="24" x14ac:dyDescent="0.25">
      <c r="A45" s="75" t="s">
        <v>86</v>
      </c>
      <c r="B45" s="7">
        <v>2486</v>
      </c>
      <c r="C45" s="7">
        <f>1968+636</f>
        <v>2604</v>
      </c>
      <c r="D45" s="7">
        <v>2804</v>
      </c>
      <c r="E45" s="7">
        <v>3257</v>
      </c>
      <c r="F45" s="7">
        <v>3607</v>
      </c>
      <c r="G45" s="76">
        <f>2674+1215</f>
        <v>3889</v>
      </c>
      <c r="H45" s="7">
        <v>4022</v>
      </c>
      <c r="I45" s="3">
        <v>4069</v>
      </c>
      <c r="J45" s="3">
        <v>4080</v>
      </c>
    </row>
    <row r="46" spans="1:10" ht="24" x14ac:dyDescent="0.25">
      <c r="A46" s="75" t="s">
        <v>87</v>
      </c>
      <c r="B46" s="7">
        <v>3457</v>
      </c>
      <c r="C46" s="7">
        <f>2591+766</f>
        <v>3357</v>
      </c>
      <c r="D46" s="7">
        <v>3297</v>
      </c>
      <c r="E46" s="7">
        <v>3181</v>
      </c>
      <c r="F46" s="7">
        <v>3176</v>
      </c>
      <c r="G46" s="76">
        <f>2020+1142</f>
        <v>3162</v>
      </c>
      <c r="H46" s="7">
        <v>3201</v>
      </c>
      <c r="I46" s="3">
        <v>3183</v>
      </c>
      <c r="J46" s="3">
        <v>3178</v>
      </c>
    </row>
    <row r="47" spans="1:10" ht="24" x14ac:dyDescent="0.25">
      <c r="A47" s="75" t="s">
        <v>93</v>
      </c>
      <c r="B47" s="7">
        <v>822</v>
      </c>
      <c r="C47" s="7">
        <f>777+143</f>
        <v>920</v>
      </c>
      <c r="D47" s="7">
        <v>947</v>
      </c>
      <c r="E47" s="7">
        <v>950</v>
      </c>
      <c r="F47" s="7">
        <v>998</v>
      </c>
      <c r="G47" s="76">
        <f>816+224</f>
        <v>1040</v>
      </c>
      <c r="H47" s="7">
        <v>1032</v>
      </c>
      <c r="I47" s="3">
        <v>1087</v>
      </c>
      <c r="J47" s="3">
        <v>1104</v>
      </c>
    </row>
    <row r="48" spans="1:10" x14ac:dyDescent="0.25">
      <c r="A48" s="1"/>
      <c r="B48" s="7"/>
      <c r="C48" s="7"/>
      <c r="D48" s="7"/>
      <c r="E48" s="7"/>
      <c r="F48" s="7"/>
      <c r="G48" s="7"/>
      <c r="H48" s="7"/>
      <c r="I48" s="3"/>
      <c r="J48" s="3"/>
    </row>
    <row r="49" spans="1:10" x14ac:dyDescent="0.25">
      <c r="A49" s="1"/>
      <c r="B49" s="7">
        <f>SUM(B45:B47)</f>
        <v>6765</v>
      </c>
      <c r="C49" s="7">
        <f t="shared" ref="C49:J49" si="0">SUM(C45:C47)</f>
        <v>6881</v>
      </c>
      <c r="D49" s="7">
        <f t="shared" si="0"/>
        <v>7048</v>
      </c>
      <c r="E49" s="7">
        <f t="shared" si="0"/>
        <v>7388</v>
      </c>
      <c r="F49" s="7">
        <f t="shared" si="0"/>
        <v>7781</v>
      </c>
      <c r="G49" s="7">
        <f t="shared" si="0"/>
        <v>8091</v>
      </c>
      <c r="H49" s="7">
        <f t="shared" si="0"/>
        <v>8255</v>
      </c>
      <c r="I49" s="7">
        <f t="shared" si="0"/>
        <v>8339</v>
      </c>
      <c r="J49" s="7">
        <f t="shared" si="0"/>
        <v>8362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Familjer totalt</vt:lpstr>
      <vt:lpstr>Kommun</vt:lpstr>
      <vt:lpstr>Barnfamiljer</vt:lpstr>
      <vt:lpstr>Barnfamiljer kommun</vt:lpstr>
      <vt:lpstr>Barnens ålder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2025-06-25T12:44:12Z</cp:lastPrinted>
  <dcterms:created xsi:type="dcterms:W3CDTF">2008-01-18T08:23:12Z</dcterms:created>
  <dcterms:modified xsi:type="dcterms:W3CDTF">2025-11-11T14:12:10Z</dcterms:modified>
</cp:coreProperties>
</file>