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FF79C0B-D92A-4583-8E63-A52BE7062DB3}" xr6:coauthVersionLast="47" xr6:coauthVersionMax="47" xr10:uidLastSave="{00000000-0000-0000-0000-000000000000}"/>
  <bookViews>
    <workbookView xWindow="1560" yWindow="1710" windowWidth="21600" windowHeight="13365" xr2:uid="{00000000-000D-0000-FFFF-FFFF00000000}"/>
  </bookViews>
  <sheets>
    <sheet name="Country of birth" sheetId="1" r:id="rId1"/>
    <sheet name="Country of birth, sex" sheetId="2" r:id="rId2"/>
    <sheet name="Mother tounge" sheetId="3" r:id="rId3"/>
    <sheet name="Country of birth, age" sheetId="4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4" l="1"/>
  <c r="F33" i="4"/>
  <c r="E33" i="4"/>
  <c r="D33" i="4"/>
  <c r="C33" i="4"/>
  <c r="B33" i="4" s="1"/>
  <c r="G32" i="4"/>
  <c r="F32" i="4"/>
  <c r="E32" i="4"/>
  <c r="D32" i="4"/>
  <c r="C32" i="4"/>
  <c r="B32" i="4" s="1"/>
  <c r="G31" i="4"/>
  <c r="F31" i="4"/>
  <c r="E31" i="4"/>
  <c r="D31" i="4"/>
  <c r="C31" i="4"/>
  <c r="B31" i="4" s="1"/>
  <c r="G30" i="4"/>
  <c r="F30" i="4"/>
  <c r="E30" i="4"/>
  <c r="D30" i="4"/>
  <c r="C30" i="4"/>
  <c r="B30" i="4"/>
  <c r="G29" i="4"/>
  <c r="F29" i="4"/>
  <c r="E29" i="4"/>
  <c r="D29" i="4"/>
  <c r="C29" i="4"/>
  <c r="B29" i="4" s="1"/>
  <c r="G28" i="4"/>
  <c r="F28" i="4"/>
  <c r="F25" i="4" s="1"/>
  <c r="E28" i="4"/>
  <c r="D28" i="4"/>
  <c r="C28" i="4"/>
  <c r="B28" i="4" s="1"/>
  <c r="G27" i="4"/>
  <c r="F27" i="4"/>
  <c r="E27" i="4"/>
  <c r="D27" i="4"/>
  <c r="B27" i="4" s="1"/>
  <c r="C27" i="4"/>
  <c r="G26" i="4"/>
  <c r="G25" i="4" s="1"/>
  <c r="F26" i="4"/>
  <c r="E26" i="4"/>
  <c r="E25" i="4" s="1"/>
  <c r="D26" i="4"/>
  <c r="D25" i="4" s="1"/>
  <c r="C26" i="4"/>
  <c r="B26" i="4"/>
  <c r="C25" i="4"/>
  <c r="B24" i="4"/>
  <c r="B23" i="4"/>
  <c r="J23" i="4" s="1"/>
  <c r="B22" i="4"/>
  <c r="B21" i="4"/>
  <c r="B20" i="4"/>
  <c r="B19" i="4"/>
  <c r="B18" i="4"/>
  <c r="I18" i="4" s="1"/>
  <c r="B17" i="4"/>
  <c r="B16" i="4" s="1"/>
  <c r="G16" i="4"/>
  <c r="F16" i="4"/>
  <c r="E16" i="4"/>
  <c r="D16" i="4"/>
  <c r="C16" i="4"/>
  <c r="B15" i="4"/>
  <c r="J15" i="4" s="1"/>
  <c r="B14" i="4"/>
  <c r="B13" i="4"/>
  <c r="B12" i="4"/>
  <c r="B7" i="4" s="1"/>
  <c r="B11" i="4"/>
  <c r="B10" i="4"/>
  <c r="B9" i="4"/>
  <c r="B8" i="4"/>
  <c r="G7" i="4"/>
  <c r="F7" i="4"/>
  <c r="E7" i="4"/>
  <c r="D7" i="4"/>
  <c r="C7" i="4"/>
  <c r="E24" i="3"/>
  <c r="F17" i="3"/>
  <c r="E17" i="3"/>
  <c r="D17" i="3"/>
  <c r="C17" i="3"/>
  <c r="F16" i="3"/>
  <c r="E16" i="3"/>
  <c r="B16" i="3" s="1"/>
  <c r="D16" i="3"/>
  <c r="C16" i="3"/>
  <c r="F15" i="3"/>
  <c r="E15" i="3"/>
  <c r="D15" i="3"/>
  <c r="C15" i="3"/>
  <c r="B13" i="3"/>
  <c r="B12" i="3"/>
  <c r="B11" i="3"/>
  <c r="F10" i="3"/>
  <c r="F25" i="3" s="1"/>
  <c r="E10" i="3"/>
  <c r="E23" i="3" s="1"/>
  <c r="D10" i="3"/>
  <c r="D25" i="3" s="1"/>
  <c r="C10" i="3"/>
  <c r="C24" i="3" s="1"/>
  <c r="B9" i="3"/>
  <c r="B8" i="3"/>
  <c r="B7" i="3"/>
  <c r="F6" i="3"/>
  <c r="F21" i="3" s="1"/>
  <c r="E6" i="3"/>
  <c r="D6" i="3"/>
  <c r="D19" i="3" s="1"/>
  <c r="C6" i="3"/>
  <c r="J24" i="4"/>
  <c r="I24" i="4"/>
  <c r="I22" i="4"/>
  <c r="J21" i="4"/>
  <c r="I21" i="4"/>
  <c r="I20" i="4"/>
  <c r="J19" i="4"/>
  <c r="J17" i="4"/>
  <c r="J14" i="4"/>
  <c r="J13" i="4"/>
  <c r="I11" i="4"/>
  <c r="J10" i="4"/>
  <c r="I9" i="4"/>
  <c r="J9" i="4"/>
  <c r="J8" i="4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B47" i="2"/>
  <c r="B35" i="2" s="1"/>
  <c r="B46" i="2"/>
  <c r="B45" i="2"/>
  <c r="B44" i="2"/>
  <c r="B43" i="2"/>
  <c r="F42" i="2"/>
  <c r="E42" i="2"/>
  <c r="D42" i="2"/>
  <c r="C42" i="2"/>
  <c r="B41" i="2"/>
  <c r="B40" i="2"/>
  <c r="B39" i="2"/>
  <c r="B33" i="2" s="1"/>
  <c r="B38" i="2"/>
  <c r="B32" i="2" s="1"/>
  <c r="B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B23" i="2"/>
  <c r="B22" i="2"/>
  <c r="B21" i="2"/>
  <c r="B20" i="2"/>
  <c r="B19" i="2"/>
  <c r="B7" i="2" s="1"/>
  <c r="F18" i="2"/>
  <c r="E18" i="2"/>
  <c r="D18" i="2"/>
  <c r="C18" i="2"/>
  <c r="B17" i="2"/>
  <c r="B11" i="2" s="1"/>
  <c r="B16" i="2"/>
  <c r="B15" i="2"/>
  <c r="B9" i="2" s="1"/>
  <c r="B14" i="2"/>
  <c r="B8" i="2" s="1"/>
  <c r="B13" i="2"/>
  <c r="F12" i="2"/>
  <c r="E12" i="2"/>
  <c r="D12" i="2"/>
  <c r="C12" i="2"/>
  <c r="F11" i="2"/>
  <c r="E11" i="2"/>
  <c r="D11" i="2"/>
  <c r="C11" i="2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B17" i="1"/>
  <c r="B16" i="1"/>
  <c r="B15" i="1"/>
  <c r="B14" i="1"/>
  <c r="B13" i="1"/>
  <c r="F12" i="1"/>
  <c r="E12" i="1"/>
  <c r="D12" i="1"/>
  <c r="C12" i="1"/>
  <c r="B11" i="1"/>
  <c r="B10" i="1"/>
  <c r="B9" i="1"/>
  <c r="B8" i="1"/>
  <c r="B7" i="1"/>
  <c r="F6" i="1"/>
  <c r="F18" i="1" s="1"/>
  <c r="E6" i="1"/>
  <c r="E18" i="1" s="1"/>
  <c r="D6" i="1"/>
  <c r="C6" i="1"/>
  <c r="C18" i="1" s="1"/>
  <c r="B18" i="2" l="1"/>
  <c r="B15" i="3"/>
  <c r="E25" i="3"/>
  <c r="C14" i="3"/>
  <c r="B17" i="3"/>
  <c r="E14" i="3"/>
  <c r="B10" i="3"/>
  <c r="B24" i="3" s="1"/>
  <c r="E20" i="3"/>
  <c r="E22" i="3"/>
  <c r="B6" i="3"/>
  <c r="F20" i="3"/>
  <c r="F23" i="3"/>
  <c r="B25" i="4"/>
  <c r="I15" i="4"/>
  <c r="J18" i="4"/>
  <c r="I12" i="4"/>
  <c r="J12" i="4"/>
  <c r="B20" i="3"/>
  <c r="B21" i="3"/>
  <c r="B19" i="3"/>
  <c r="F14" i="3"/>
  <c r="E19" i="3"/>
  <c r="C21" i="3"/>
  <c r="D24" i="3"/>
  <c r="F19" i="3"/>
  <c r="F18" i="3" s="1"/>
  <c r="D21" i="3"/>
  <c r="E21" i="3"/>
  <c r="C23" i="3"/>
  <c r="C22" i="3" s="1"/>
  <c r="F24" i="3"/>
  <c r="F22" i="3" s="1"/>
  <c r="C20" i="3"/>
  <c r="C19" i="3"/>
  <c r="D23" i="3"/>
  <c r="D22" i="3" s="1"/>
  <c r="D20" i="3"/>
  <c r="D18" i="3" s="1"/>
  <c r="C25" i="3"/>
  <c r="D14" i="3"/>
  <c r="B42" i="2"/>
  <c r="F30" i="2"/>
  <c r="C30" i="2"/>
  <c r="B10" i="2"/>
  <c r="C6" i="2"/>
  <c r="B21" i="1"/>
  <c r="I17" i="4"/>
  <c r="J11" i="4"/>
  <c r="I14" i="4"/>
  <c r="J20" i="4"/>
  <c r="I23" i="4"/>
  <c r="I10" i="4"/>
  <c r="I19" i="4"/>
  <c r="I13" i="4"/>
  <c r="I8" i="4"/>
  <c r="J22" i="4"/>
  <c r="B34" i="2"/>
  <c r="D30" i="2"/>
  <c r="B31" i="2"/>
  <c r="E30" i="2"/>
  <c r="F6" i="2"/>
  <c r="D6" i="2"/>
  <c r="B12" i="2"/>
  <c r="E6" i="2"/>
  <c r="B12" i="1"/>
  <c r="D18" i="1"/>
  <c r="B23" i="1"/>
  <c r="B22" i="1"/>
  <c r="B19" i="1"/>
  <c r="B20" i="1"/>
  <c r="B6" i="1"/>
  <c r="B36" i="2"/>
  <c r="B23" i="3" l="1"/>
  <c r="B14" i="3"/>
  <c r="B25" i="3"/>
  <c r="C18" i="3"/>
  <c r="E18" i="3"/>
  <c r="B18" i="3"/>
  <c r="B30" i="2"/>
  <c r="B18" i="1"/>
  <c r="J16" i="4"/>
  <c r="I16" i="4"/>
  <c r="I7" i="4"/>
  <c r="J7" i="4"/>
  <c r="B6" i="2"/>
  <c r="B22" i="3" l="1"/>
  <c r="B38" i="1"/>
  <c r="F42" i="1"/>
  <c r="F41" i="1"/>
  <c r="E38" i="1"/>
  <c r="D42" i="1"/>
  <c r="D40" i="1"/>
  <c r="C41" i="1"/>
  <c r="F36" i="1"/>
  <c r="F34" i="1"/>
  <c r="D35" i="1"/>
  <c r="C35" i="1"/>
  <c r="D38" i="1"/>
  <c r="F32" i="1"/>
  <c r="C36" i="1"/>
  <c r="D41" i="1"/>
  <c r="E41" i="1"/>
  <c r="D33" i="1"/>
  <c r="E33" i="1"/>
  <c r="D34" i="1"/>
  <c r="F33" i="1"/>
  <c r="F38" i="1"/>
  <c r="C33" i="1"/>
  <c r="C34" i="1"/>
  <c r="E39" i="1"/>
  <c r="D39" i="1"/>
  <c r="F40" i="1"/>
  <c r="F39" i="1"/>
  <c r="E42" i="1"/>
  <c r="C39" i="1"/>
  <c r="C40" i="1"/>
  <c r="C38" i="1"/>
  <c r="C42" i="1"/>
  <c r="F35" i="1"/>
  <c r="C32" i="1"/>
  <c r="D37" i="1" l="1"/>
  <c r="C37" i="1"/>
  <c r="F37" i="1"/>
  <c r="C31" i="1"/>
  <c r="B42" i="1"/>
  <c r="E34" i="1"/>
  <c r="D36" i="1"/>
  <c r="B36" i="1"/>
  <c r="B39" i="1"/>
  <c r="B40" i="1"/>
  <c r="B41" i="1"/>
  <c r="B35" i="1"/>
  <c r="E32" i="1"/>
  <c r="E40" i="1"/>
  <c r="E37" i="1" s="1"/>
  <c r="F31" i="1"/>
  <c r="B33" i="1"/>
  <c r="D32" i="1"/>
  <c r="E36" i="1"/>
  <c r="E35" i="1"/>
  <c r="D31" i="1" l="1"/>
  <c r="B37" i="1"/>
  <c r="E31" i="1"/>
  <c r="B32" i="1"/>
  <c r="B34" i="1"/>
  <c r="B31" i="1" l="1"/>
</calcChain>
</file>

<file path=xl/sharedStrings.xml><?xml version="1.0" encoding="utf-8"?>
<sst xmlns="http://schemas.openxmlformats.org/spreadsheetml/2006/main" count="246" uniqueCount="52">
  <si>
    <t>Finland</t>
  </si>
  <si>
    <t>Åland</t>
  </si>
  <si>
    <t>-</t>
  </si>
  <si>
    <t>0-9</t>
  </si>
  <si>
    <t>10-19</t>
  </si>
  <si>
    <t>20-29</t>
  </si>
  <si>
    <t>30-39</t>
  </si>
  <si>
    <t>40-49</t>
  </si>
  <si>
    <t>50-59</t>
  </si>
  <si>
    <t>60-69</t>
  </si>
  <si>
    <t>70+</t>
  </si>
  <si>
    <t>.</t>
  </si>
  <si>
    <t>Country of birth</t>
  </si>
  <si>
    <t>Country of migration</t>
  </si>
  <si>
    <t>Total</t>
  </si>
  <si>
    <t>Sweden</t>
  </si>
  <si>
    <t xml:space="preserve">Other Nordic </t>
  </si>
  <si>
    <t>Other</t>
  </si>
  <si>
    <t>Immigration to Åland</t>
  </si>
  <si>
    <t>Other Nordic</t>
  </si>
  <si>
    <t xml:space="preserve">Other </t>
  </si>
  <si>
    <t>Emigration from Åland</t>
  </si>
  <si>
    <t>Net migration</t>
  </si>
  <si>
    <t xml:space="preserve">Note: Information about country of birth is not available for four of the emigrants. </t>
  </si>
  <si>
    <t>Source: Statistics Åland Population, Statistics Finland</t>
  </si>
  <si>
    <t>Statistics Åland</t>
  </si>
  <si>
    <t>Country of emigration</t>
  </si>
  <si>
    <t>Females</t>
  </si>
  <si>
    <t>Males</t>
  </si>
  <si>
    <t>Country of immigration</t>
  </si>
  <si>
    <t>Migration direction</t>
  </si>
  <si>
    <t>Mother tongue</t>
  </si>
  <si>
    <t>Swedish</t>
  </si>
  <si>
    <t>Finnish</t>
  </si>
  <si>
    <t>Per cent of immigration to Åland</t>
  </si>
  <si>
    <t>Per cent of emigration from Åland</t>
  </si>
  <si>
    <t>Distribution in per cent</t>
  </si>
  <si>
    <t>Age</t>
  </si>
  <si>
    <t>Born in</t>
  </si>
  <si>
    <t>Born out-</t>
  </si>
  <si>
    <t>Nordic</t>
  </si>
  <si>
    <t>side Åland</t>
  </si>
  <si>
    <t>Immigrants to Åland</t>
  </si>
  <si>
    <t>Emigrants from Åland</t>
  </si>
  <si>
    <t>For information on sex, language, amd age, please see the following sheets.</t>
  </si>
  <si>
    <t>Immigrants and emigrants 2021 by country of birth and country of migration</t>
  </si>
  <si>
    <t>Immigrants and emigrants 2021 by country of migration and distribution of country of birth in per cent</t>
  </si>
  <si>
    <t>Immigrants 2021 by country of emigration, country of birth and sex</t>
  </si>
  <si>
    <t>Emigrants 2021 by country of immigration, country of birth and sex</t>
  </si>
  <si>
    <t>Immigrants and emigrants 2021 by country of migration and mother tongue</t>
  </si>
  <si>
    <t>Updated 4.8.2022</t>
  </si>
  <si>
    <t>Immigrants and emigrants 2021 by country of birth and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</si>
</sst>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/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quotePrefix="1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Border="1"/>
    <xf numFmtId="164" fontId="3" fillId="0" borderId="0" xfId="0" applyNumberFormat="1" applyFont="1" applyFill="1" applyBorder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centerContinuous"/>
    </xf>
    <xf numFmtId="0" fontId="3" fillId="0" borderId="0" xfId="0" applyFont="1"/>
    <xf numFmtId="0" fontId="2" fillId="0" borderId="0" xfId="0" applyFont="1" applyFill="1"/>
    <xf numFmtId="0" fontId="2" fillId="0" borderId="0" xfId="0" quotePrefix="1" applyFont="1"/>
    <xf numFmtId="0" fontId="2" fillId="0" borderId="5" xfId="0" applyFont="1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2" fillId="0" borderId="2" xfId="0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17" fontId="0" fillId="0" borderId="0" xfId="0" applyNumberFormat="1"/>
    <xf numFmtId="0" fontId="2" fillId="0" borderId="0" xfId="0" quotePrefix="1" applyFont="1" applyBorder="1"/>
    <xf numFmtId="164" fontId="0" fillId="0" borderId="0" xfId="0" applyNumberFormat="1"/>
    <xf numFmtId="0" fontId="0" fillId="0" borderId="0" xfId="0" applyFill="1"/>
    <xf numFmtId="0" fontId="2" fillId="0" borderId="1" xfId="0" quotePrefix="1" applyFont="1" applyBorder="1"/>
    <xf numFmtId="0" fontId="0" fillId="0" borderId="1" xfId="0" applyBorder="1"/>
    <xf numFmtId="0" fontId="2" fillId="0" borderId="3" xfId="0" applyFont="1" applyBorder="1" applyAlignment="1"/>
    <xf numFmtId="0" fontId="5" fillId="0" borderId="0" xfId="0" applyFont="1"/>
    <xf numFmtId="0" fontId="6" fillId="0" borderId="0" xfId="0" quotePrefix="1" applyFont="1" applyAlignment="1">
      <alignment horizontal="right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3" fontId="2" fillId="0" borderId="1" xfId="0" applyNumberFormat="1" applyFont="1" applyBorder="1"/>
    <xf numFmtId="3" fontId="3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1" xfId="0" quotePrefix="1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quotePrefix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2" borderId="0" xfId="0" applyFont="1" applyFill="1"/>
    <xf numFmtId="0" fontId="0" fillId="2" borderId="0" xfId="0" applyFill="1"/>
    <xf numFmtId="164" fontId="3" fillId="0" borderId="0" xfId="0" applyNumberFormat="1" applyFont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4</xdr:col>
      <xdr:colOff>561975</xdr:colOff>
      <xdr:row>60</xdr:row>
      <xdr:rowOff>152400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FBE574C-3FE5-EB96-E77E-B43949D85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7125"/>
          <a:ext cx="3476625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4</xdr:col>
      <xdr:colOff>712534</xdr:colOff>
      <xdr:row>62</xdr:row>
      <xdr:rowOff>38100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0434858-8758-BCCA-CA48-687E9DF13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34525"/>
          <a:ext cx="3550984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104775</xdr:rowOff>
    </xdr:from>
    <xdr:to>
      <xdr:col>4</xdr:col>
      <xdr:colOff>552450</xdr:colOff>
      <xdr:row>76</xdr:row>
      <xdr:rowOff>142875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144FDEDB-D5EF-78CD-520C-ABB0650A8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06300"/>
          <a:ext cx="3390900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28</xdr:row>
      <xdr:rowOff>57150</xdr:rowOff>
    </xdr:from>
    <xdr:to>
      <xdr:col>4</xdr:col>
      <xdr:colOff>237348</xdr:colOff>
      <xdr:row>40</xdr:row>
      <xdr:rowOff>19050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E537716-9DA9-A1A5-D9BA-2BBA0F4E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286375"/>
          <a:ext cx="3685398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4</xdr:col>
      <xdr:colOff>272415</xdr:colOff>
      <xdr:row>54</xdr:row>
      <xdr:rowOff>19050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7B35910-057B-3CBD-B40E-281305B70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96225"/>
          <a:ext cx="3729990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4</xdr:col>
      <xdr:colOff>104775</xdr:colOff>
      <xdr:row>68</xdr:row>
      <xdr:rowOff>85564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CC87F870-EFA6-C86E-E661-E9A3ECF4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63225"/>
          <a:ext cx="3562350" cy="2371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6</xdr:col>
      <xdr:colOff>291795</xdr:colOff>
      <xdr:row>67</xdr:row>
      <xdr:rowOff>114300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69399136-6CEF-0F00-41DD-C6478D338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9125"/>
          <a:ext cx="3654120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66676</xdr:rowOff>
    </xdr:from>
    <xdr:to>
      <xdr:col>6</xdr:col>
      <xdr:colOff>179175</xdr:colOff>
      <xdr:row>51</xdr:row>
      <xdr:rowOff>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B8085BBA-FB41-5964-BFDC-459575797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7376"/>
          <a:ext cx="3541500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showGridLines="0" tabSelected="1" workbookViewId="0"/>
  </sheetViews>
  <sheetFormatPr defaultRowHeight="15" x14ac:dyDescent="0.25"/>
  <cols>
    <col min="1" max="1" width="16.28515625" customWidth="1"/>
    <col min="5" max="6" width="11.140625" customWidth="1"/>
  </cols>
  <sheetData>
    <row r="1" spans="1:13" x14ac:dyDescent="0.25">
      <c r="A1" s="2" t="s">
        <v>25</v>
      </c>
      <c r="G1" s="59" t="s">
        <v>44</v>
      </c>
      <c r="H1" s="60"/>
      <c r="I1" s="60"/>
      <c r="J1" s="60"/>
      <c r="K1" s="60"/>
      <c r="L1" s="60"/>
      <c r="M1" s="60"/>
    </row>
    <row r="2" spans="1:13" ht="29.25" customHeight="1" x14ac:dyDescent="0.25">
      <c r="A2" s="1" t="s">
        <v>45</v>
      </c>
      <c r="B2" s="2"/>
      <c r="C2" s="2"/>
      <c r="D2" s="2"/>
      <c r="E2" s="2"/>
      <c r="F2" s="2"/>
    </row>
    <row r="3" spans="1:13" ht="4.5" customHeight="1" thickBot="1" x14ac:dyDescent="0.3">
      <c r="A3" s="3"/>
      <c r="B3" s="3"/>
      <c r="C3" s="3"/>
      <c r="D3" s="3"/>
      <c r="E3" s="3"/>
      <c r="F3" s="3"/>
    </row>
    <row r="4" spans="1:13" ht="12" customHeight="1" x14ac:dyDescent="0.25">
      <c r="A4" s="2" t="s">
        <v>12</v>
      </c>
      <c r="B4" s="62" t="s">
        <v>13</v>
      </c>
      <c r="C4" s="62"/>
      <c r="D4" s="62"/>
      <c r="E4" s="62"/>
      <c r="F4" s="62"/>
    </row>
    <row r="5" spans="1:13" ht="12" customHeight="1" x14ac:dyDescent="0.25">
      <c r="A5" s="4"/>
      <c r="B5" s="5" t="s">
        <v>14</v>
      </c>
      <c r="C5" s="5" t="s">
        <v>0</v>
      </c>
      <c r="D5" s="5" t="s">
        <v>15</v>
      </c>
      <c r="E5" s="6" t="s">
        <v>16</v>
      </c>
      <c r="F5" s="5" t="s">
        <v>17</v>
      </c>
    </row>
    <row r="6" spans="1:13" ht="17.25" customHeight="1" x14ac:dyDescent="0.25">
      <c r="A6" s="7" t="s">
        <v>18</v>
      </c>
      <c r="B6" s="50">
        <f>SUM(B7:B11)</f>
        <v>925</v>
      </c>
      <c r="C6" s="50">
        <f>SUM(C7:C11)</f>
        <v>304</v>
      </c>
      <c r="D6" s="50">
        <f>SUM(D7:D11)</f>
        <v>434</v>
      </c>
      <c r="E6" s="50">
        <f>SUM(E7:E11)</f>
        <v>12</v>
      </c>
      <c r="F6" s="50">
        <f>SUM(F7:F11)</f>
        <v>175</v>
      </c>
      <c r="H6" s="18"/>
    </row>
    <row r="7" spans="1:13" ht="12" customHeight="1" x14ac:dyDescent="0.25">
      <c r="A7" s="2" t="s">
        <v>1</v>
      </c>
      <c r="B7" s="41">
        <f>SUM(C7:F7)</f>
        <v>241</v>
      </c>
      <c r="C7" s="42">
        <v>55</v>
      </c>
      <c r="D7" s="42">
        <v>180</v>
      </c>
      <c r="E7" s="43"/>
      <c r="F7" s="42">
        <v>6</v>
      </c>
      <c r="H7" s="18"/>
    </row>
    <row r="8" spans="1:13" ht="12" customHeight="1" x14ac:dyDescent="0.25">
      <c r="A8" s="2" t="s">
        <v>0</v>
      </c>
      <c r="B8" s="41">
        <f>SUM(C8:F8)</f>
        <v>220</v>
      </c>
      <c r="C8" s="42">
        <v>194</v>
      </c>
      <c r="D8" s="42">
        <v>24</v>
      </c>
      <c r="E8" s="43">
        <v>1</v>
      </c>
      <c r="F8" s="42">
        <v>1</v>
      </c>
      <c r="H8" s="18"/>
    </row>
    <row r="9" spans="1:13" ht="12" customHeight="1" x14ac:dyDescent="0.25">
      <c r="A9" s="2" t="s">
        <v>15</v>
      </c>
      <c r="B9" s="41">
        <f>SUM(C9:F9)</f>
        <v>245</v>
      </c>
      <c r="C9" s="42">
        <v>13</v>
      </c>
      <c r="D9" s="42">
        <v>213</v>
      </c>
      <c r="E9" s="42">
        <v>7</v>
      </c>
      <c r="F9" s="42">
        <v>12</v>
      </c>
      <c r="H9" s="18"/>
    </row>
    <row r="10" spans="1:13" ht="12" customHeight="1" x14ac:dyDescent="0.25">
      <c r="A10" s="9" t="s">
        <v>19</v>
      </c>
      <c r="B10" s="41">
        <f>SUM(C10:F10)</f>
        <v>5</v>
      </c>
      <c r="C10" s="43">
        <v>2</v>
      </c>
      <c r="D10" s="43" t="s">
        <v>2</v>
      </c>
      <c r="E10" s="43">
        <v>3</v>
      </c>
      <c r="F10" s="43" t="s">
        <v>2</v>
      </c>
      <c r="H10" s="18"/>
    </row>
    <row r="11" spans="1:13" ht="12" customHeight="1" x14ac:dyDescent="0.25">
      <c r="A11" s="9" t="s">
        <v>20</v>
      </c>
      <c r="B11" s="41">
        <f>SUM(C11:F11)</f>
        <v>214</v>
      </c>
      <c r="C11" s="42">
        <v>40</v>
      </c>
      <c r="D11" s="42">
        <v>17</v>
      </c>
      <c r="E11" s="43">
        <v>1</v>
      </c>
      <c r="F11" s="42">
        <v>156</v>
      </c>
      <c r="H11" s="18"/>
    </row>
    <row r="12" spans="1:13" ht="17.25" customHeight="1" x14ac:dyDescent="0.25">
      <c r="A12" s="7" t="s">
        <v>21</v>
      </c>
      <c r="B12" s="50">
        <f>SUM(B13:B17)</f>
        <v>739</v>
      </c>
      <c r="C12" s="50">
        <f t="shared" ref="C12:F12" si="0">SUM(C13:C17)</f>
        <v>357</v>
      </c>
      <c r="D12" s="50">
        <f t="shared" si="0"/>
        <v>311</v>
      </c>
      <c r="E12" s="50">
        <f t="shared" si="0"/>
        <v>9</v>
      </c>
      <c r="F12" s="50">
        <f t="shared" si="0"/>
        <v>62</v>
      </c>
      <c r="H12" s="18"/>
      <c r="I12" s="18"/>
      <c r="J12" s="18"/>
      <c r="K12" s="18"/>
      <c r="L12" s="18"/>
    </row>
    <row r="13" spans="1:13" ht="12" customHeight="1" x14ac:dyDescent="0.25">
      <c r="A13" s="2" t="s">
        <v>1</v>
      </c>
      <c r="B13" s="41">
        <f>SUM(C13:F13)</f>
        <v>327</v>
      </c>
      <c r="C13" s="42">
        <v>119</v>
      </c>
      <c r="D13" s="42">
        <v>180</v>
      </c>
      <c r="E13" s="42">
        <v>3</v>
      </c>
      <c r="F13" s="42">
        <v>25</v>
      </c>
      <c r="H13" s="18"/>
    </row>
    <row r="14" spans="1:13" ht="12" customHeight="1" x14ac:dyDescent="0.25">
      <c r="A14" s="2" t="s">
        <v>0</v>
      </c>
      <c r="B14" s="41">
        <f>SUM(C14:F14)</f>
        <v>194</v>
      </c>
      <c r="C14" s="42">
        <v>161</v>
      </c>
      <c r="D14" s="42">
        <v>26</v>
      </c>
      <c r="E14" s="43">
        <v>2</v>
      </c>
      <c r="F14" s="42">
        <v>5</v>
      </c>
      <c r="H14" s="18"/>
    </row>
    <row r="15" spans="1:13" ht="12" customHeight="1" x14ac:dyDescent="0.25">
      <c r="A15" s="2" t="s">
        <v>15</v>
      </c>
      <c r="B15" s="41">
        <f>SUM(C15:F15)</f>
        <v>104</v>
      </c>
      <c r="C15" s="42">
        <v>18</v>
      </c>
      <c r="D15" s="42">
        <v>80</v>
      </c>
      <c r="E15" s="43">
        <v>1</v>
      </c>
      <c r="F15" s="42">
        <v>5</v>
      </c>
      <c r="H15" s="18"/>
    </row>
    <row r="16" spans="1:13" ht="12" customHeight="1" x14ac:dyDescent="0.25">
      <c r="A16" s="9" t="s">
        <v>19</v>
      </c>
      <c r="B16" s="41">
        <f>IF(SUM(C16:F16)=0,"-",SUM(C16:F16))</f>
        <v>6</v>
      </c>
      <c r="C16" s="43">
        <v>1</v>
      </c>
      <c r="D16" s="43">
        <v>1</v>
      </c>
      <c r="E16" s="43">
        <v>3</v>
      </c>
      <c r="F16" s="43">
        <v>1</v>
      </c>
      <c r="H16" s="18"/>
    </row>
    <row r="17" spans="1:8" ht="12" customHeight="1" x14ac:dyDescent="0.25">
      <c r="A17" s="9" t="s">
        <v>20</v>
      </c>
      <c r="B17" s="41">
        <f>SUM(C17:F17)</f>
        <v>108</v>
      </c>
      <c r="C17" s="42">
        <v>58</v>
      </c>
      <c r="D17" s="42">
        <v>24</v>
      </c>
      <c r="E17" s="42" t="s">
        <v>2</v>
      </c>
      <c r="F17" s="42">
        <v>26</v>
      </c>
      <c r="H17" s="18"/>
    </row>
    <row r="18" spans="1:8" ht="17.25" customHeight="1" x14ac:dyDescent="0.25">
      <c r="A18" s="7" t="s">
        <v>22</v>
      </c>
      <c r="B18" s="50">
        <f>B6-B12</f>
        <v>186</v>
      </c>
      <c r="C18" s="50">
        <f>C6-C12</f>
        <v>-53</v>
      </c>
      <c r="D18" s="50">
        <f>D6-D12</f>
        <v>123</v>
      </c>
      <c r="E18" s="50">
        <f>E6-E12</f>
        <v>3</v>
      </c>
      <c r="F18" s="50">
        <f>F6-F12</f>
        <v>113</v>
      </c>
      <c r="H18" s="18"/>
    </row>
    <row r="19" spans="1:8" ht="12" customHeight="1" x14ac:dyDescent="0.25">
      <c r="A19" s="2" t="s">
        <v>1</v>
      </c>
      <c r="B19" s="41">
        <f>SUM(C19:F19)</f>
        <v>-86</v>
      </c>
      <c r="C19" s="41">
        <f>IF(SUM(C7)-SUM(C13)=0,"-",(SUM(C7)-SUM(C13)))</f>
        <v>-64</v>
      </c>
      <c r="D19" s="41" t="str">
        <f>IF(SUM(D7)-SUM(D13)=0,"-",(SUM(D7)-SUM(D13)))</f>
        <v>-</v>
      </c>
      <c r="E19" s="41">
        <f>IF(SUM(E7)-SUM(E13)=0,"-",(SUM(E7)-SUM(E13)))</f>
        <v>-3</v>
      </c>
      <c r="F19" s="41">
        <f>IF(SUM(F7)-SUM(F13)=0,"-",(SUM(F7)-SUM(F13)))</f>
        <v>-19</v>
      </c>
      <c r="H19" s="18"/>
    </row>
    <row r="20" spans="1:8" ht="12" customHeight="1" x14ac:dyDescent="0.25">
      <c r="A20" s="2" t="s">
        <v>0</v>
      </c>
      <c r="B20" s="41">
        <f>SUM(C20:F20)</f>
        <v>26</v>
      </c>
      <c r="C20" s="41">
        <f>IF(SUM(C8)-SUM(C14)=0,"-",(SUM(C8)-SUM(C14)))</f>
        <v>33</v>
      </c>
      <c r="D20" s="41">
        <f t="shared" ref="C20:F23" si="1">IF(SUM(D8)-SUM(D14)=0,"-",(SUM(D8)-SUM(D14)))</f>
        <v>-2</v>
      </c>
      <c r="E20" s="41">
        <f t="shared" si="1"/>
        <v>-1</v>
      </c>
      <c r="F20" s="41">
        <f t="shared" si="1"/>
        <v>-4</v>
      </c>
      <c r="H20" s="18"/>
    </row>
    <row r="21" spans="1:8" ht="12" customHeight="1" x14ac:dyDescent="0.25">
      <c r="A21" s="2" t="s">
        <v>15</v>
      </c>
      <c r="B21" s="41">
        <f>SUM(C21:F21)</f>
        <v>141</v>
      </c>
      <c r="C21" s="41">
        <f t="shared" si="1"/>
        <v>-5</v>
      </c>
      <c r="D21" s="41">
        <f t="shared" si="1"/>
        <v>133</v>
      </c>
      <c r="E21" s="41">
        <f t="shared" si="1"/>
        <v>6</v>
      </c>
      <c r="F21" s="41">
        <f t="shared" si="1"/>
        <v>7</v>
      </c>
      <c r="H21" s="18"/>
    </row>
    <row r="22" spans="1:8" ht="12" customHeight="1" x14ac:dyDescent="0.25">
      <c r="A22" s="2" t="s">
        <v>19</v>
      </c>
      <c r="B22" s="41">
        <f>IF(SUM(C22:F22)=0,"-",(SUM(C22:F22)))</f>
        <v>-1</v>
      </c>
      <c r="C22" s="44">
        <f t="shared" si="1"/>
        <v>1</v>
      </c>
      <c r="D22" s="41">
        <f t="shared" si="1"/>
        <v>-1</v>
      </c>
      <c r="E22" s="44" t="str">
        <f t="shared" si="1"/>
        <v>-</v>
      </c>
      <c r="F22" s="44">
        <f t="shared" si="1"/>
        <v>-1</v>
      </c>
      <c r="H22" s="18"/>
    </row>
    <row r="23" spans="1:8" ht="12" customHeight="1" thickBot="1" x14ac:dyDescent="0.3">
      <c r="A23" s="3" t="s">
        <v>20</v>
      </c>
      <c r="B23" s="45">
        <f>SUM(C23:F23)</f>
        <v>106</v>
      </c>
      <c r="C23" s="45">
        <f t="shared" si="1"/>
        <v>-18</v>
      </c>
      <c r="D23" s="45">
        <f t="shared" si="1"/>
        <v>-7</v>
      </c>
      <c r="E23" s="45">
        <f t="shared" si="1"/>
        <v>1</v>
      </c>
      <c r="F23" s="45">
        <f t="shared" si="1"/>
        <v>130</v>
      </c>
      <c r="H23" s="18"/>
    </row>
    <row r="24" spans="1:8" ht="12" customHeight="1" x14ac:dyDescent="0.25">
      <c r="A24" s="19" t="s">
        <v>23</v>
      </c>
      <c r="B24" s="10"/>
      <c r="C24" s="10"/>
      <c r="D24" s="10"/>
      <c r="E24" s="10"/>
      <c r="F24" s="10"/>
      <c r="H24" s="18"/>
    </row>
    <row r="25" spans="1:8" ht="12" customHeight="1" x14ac:dyDescent="0.25">
      <c r="A25" s="11" t="s">
        <v>24</v>
      </c>
    </row>
    <row r="26" spans="1:8" ht="12" customHeight="1" x14ac:dyDescent="0.25">
      <c r="A26" s="12" t="s">
        <v>50</v>
      </c>
    </row>
    <row r="27" spans="1:8" ht="29.25" customHeight="1" x14ac:dyDescent="0.25">
      <c r="A27" s="1" t="s">
        <v>46</v>
      </c>
    </row>
    <row r="28" spans="1:8" ht="4.5" customHeight="1" thickBot="1" x14ac:dyDescent="0.3">
      <c r="A28" s="3"/>
      <c r="B28" s="3"/>
      <c r="C28" s="3"/>
      <c r="D28" s="3"/>
      <c r="E28" s="3"/>
      <c r="F28" s="3"/>
    </row>
    <row r="29" spans="1:8" ht="12" customHeight="1" x14ac:dyDescent="0.25">
      <c r="A29" s="2" t="s">
        <v>12</v>
      </c>
      <c r="B29" s="62" t="s">
        <v>13</v>
      </c>
      <c r="C29" s="62"/>
      <c r="D29" s="62"/>
      <c r="E29" s="62"/>
      <c r="F29" s="62"/>
    </row>
    <row r="30" spans="1:8" ht="12" customHeight="1" x14ac:dyDescent="0.25">
      <c r="A30" s="4"/>
      <c r="B30" s="5" t="s">
        <v>14</v>
      </c>
      <c r="C30" s="5" t="s">
        <v>0</v>
      </c>
      <c r="D30" s="5" t="s">
        <v>15</v>
      </c>
      <c r="E30" s="6" t="s">
        <v>16</v>
      </c>
      <c r="F30" s="5" t="s">
        <v>17</v>
      </c>
    </row>
    <row r="31" spans="1:8" ht="17.25" customHeight="1" x14ac:dyDescent="0.25">
      <c r="A31" s="7" t="s">
        <v>18</v>
      </c>
      <c r="B31" s="13">
        <f>SUM(B32:B36)</f>
        <v>100</v>
      </c>
      <c r="C31" s="13">
        <f>SUM(C32:C36)</f>
        <v>100.00000000000001</v>
      </c>
      <c r="D31" s="13">
        <f>SUM(D32:D36)</f>
        <v>100</v>
      </c>
      <c r="E31" s="13">
        <f>SUM(E32:E36)</f>
        <v>100</v>
      </c>
      <c r="F31" s="13">
        <f>SUM(F32:F36)</f>
        <v>100</v>
      </c>
    </row>
    <row r="32" spans="1:8" ht="12" customHeight="1" x14ac:dyDescent="0.25">
      <c r="A32" s="2" t="s">
        <v>1</v>
      </c>
      <c r="B32" s="14">
        <f t="shared" ref="B32:F36" si="2">IF(B7="-","-",B7/B$6*100)</f>
        <v>26.054054054054056</v>
      </c>
      <c r="C32" s="14">
        <f t="shared" si="2"/>
        <v>18.092105263157894</v>
      </c>
      <c r="D32" s="14">
        <f t="shared" si="2"/>
        <v>41.474654377880185</v>
      </c>
      <c r="E32" s="14">
        <f t="shared" si="2"/>
        <v>0</v>
      </c>
      <c r="F32" s="14">
        <f t="shared" si="2"/>
        <v>3.4285714285714288</v>
      </c>
    </row>
    <row r="33" spans="1:6" ht="12" customHeight="1" x14ac:dyDescent="0.25">
      <c r="A33" s="2" t="s">
        <v>0</v>
      </c>
      <c r="B33" s="14">
        <f t="shared" si="2"/>
        <v>23.783783783783786</v>
      </c>
      <c r="C33" s="14">
        <f t="shared" si="2"/>
        <v>63.815789473684212</v>
      </c>
      <c r="D33" s="14">
        <f t="shared" si="2"/>
        <v>5.5299539170506913</v>
      </c>
      <c r="E33" s="14">
        <f t="shared" si="2"/>
        <v>8.3333333333333321</v>
      </c>
      <c r="F33" s="14">
        <f t="shared" si="2"/>
        <v>0.5714285714285714</v>
      </c>
    </row>
    <row r="34" spans="1:6" ht="12" customHeight="1" x14ac:dyDescent="0.25">
      <c r="A34" s="2" t="s">
        <v>15</v>
      </c>
      <c r="B34" s="14">
        <f t="shared" si="2"/>
        <v>26.486486486486488</v>
      </c>
      <c r="C34" s="14">
        <f t="shared" si="2"/>
        <v>4.2763157894736841</v>
      </c>
      <c r="D34" s="14">
        <f t="shared" si="2"/>
        <v>49.078341013824883</v>
      </c>
      <c r="E34" s="14">
        <f t="shared" si="2"/>
        <v>58.333333333333336</v>
      </c>
      <c r="F34" s="14">
        <f t="shared" si="2"/>
        <v>6.8571428571428577</v>
      </c>
    </row>
    <row r="35" spans="1:6" ht="12" customHeight="1" x14ac:dyDescent="0.25">
      <c r="A35" s="9" t="s">
        <v>19</v>
      </c>
      <c r="B35" s="14">
        <f t="shared" si="2"/>
        <v>0.54054054054054057</v>
      </c>
      <c r="C35" s="14">
        <f t="shared" si="2"/>
        <v>0.6578947368421052</v>
      </c>
      <c r="D35" s="14" t="str">
        <f t="shared" si="2"/>
        <v>-</v>
      </c>
      <c r="E35" s="14">
        <f t="shared" si="2"/>
        <v>25</v>
      </c>
      <c r="F35" s="14" t="str">
        <f t="shared" si="2"/>
        <v>-</v>
      </c>
    </row>
    <row r="36" spans="1:6" ht="12" customHeight="1" x14ac:dyDescent="0.25">
      <c r="A36" s="9" t="s">
        <v>20</v>
      </c>
      <c r="B36" s="14">
        <f t="shared" si="2"/>
        <v>23.135135135135133</v>
      </c>
      <c r="C36" s="14">
        <f t="shared" si="2"/>
        <v>13.157894736842104</v>
      </c>
      <c r="D36" s="14">
        <f t="shared" si="2"/>
        <v>3.9170506912442393</v>
      </c>
      <c r="E36" s="14">
        <f t="shared" si="2"/>
        <v>8.3333333333333321</v>
      </c>
      <c r="F36" s="14">
        <f t="shared" si="2"/>
        <v>89.142857142857139</v>
      </c>
    </row>
    <row r="37" spans="1:6" ht="17.25" customHeight="1" x14ac:dyDescent="0.25">
      <c r="A37" s="7" t="s">
        <v>21</v>
      </c>
      <c r="B37" s="20">
        <f t="shared" ref="B37:D37" si="3">SUM(B38:B42)</f>
        <v>100</v>
      </c>
      <c r="C37" s="20">
        <f t="shared" si="3"/>
        <v>100</v>
      </c>
      <c r="D37" s="20">
        <f t="shared" si="3"/>
        <v>100</v>
      </c>
      <c r="E37" s="20">
        <f>SUM(E38:E42)</f>
        <v>99.999999999999986</v>
      </c>
      <c r="F37" s="20">
        <f>SUM(F38:F42)</f>
        <v>100</v>
      </c>
    </row>
    <row r="38" spans="1:6" ht="12" customHeight="1" x14ac:dyDescent="0.25">
      <c r="A38" s="2" t="s">
        <v>1</v>
      </c>
      <c r="B38" s="14">
        <f t="shared" ref="B38:F42" si="4">IF(B13="-","-",B13/B$12*100)</f>
        <v>44.248985115020297</v>
      </c>
      <c r="C38" s="14">
        <f t="shared" si="4"/>
        <v>33.333333333333329</v>
      </c>
      <c r="D38" s="14">
        <f t="shared" si="4"/>
        <v>57.877813504823152</v>
      </c>
      <c r="E38" s="14">
        <f t="shared" si="4"/>
        <v>33.333333333333329</v>
      </c>
      <c r="F38" s="14">
        <f t="shared" si="4"/>
        <v>40.322580645161288</v>
      </c>
    </row>
    <row r="39" spans="1:6" ht="12" customHeight="1" x14ac:dyDescent="0.25">
      <c r="A39" s="2" t="s">
        <v>0</v>
      </c>
      <c r="B39" s="14">
        <f t="shared" si="4"/>
        <v>26.251691474966172</v>
      </c>
      <c r="C39" s="14">
        <f t="shared" si="4"/>
        <v>45.098039215686278</v>
      </c>
      <c r="D39" s="14">
        <f t="shared" si="4"/>
        <v>8.360128617363344</v>
      </c>
      <c r="E39" s="14">
        <f t="shared" si="4"/>
        <v>22.222222222222221</v>
      </c>
      <c r="F39" s="14">
        <f t="shared" si="4"/>
        <v>8.064516129032258</v>
      </c>
    </row>
    <row r="40" spans="1:6" ht="12" customHeight="1" x14ac:dyDescent="0.25">
      <c r="A40" s="2" t="s">
        <v>15</v>
      </c>
      <c r="B40" s="14">
        <f t="shared" si="4"/>
        <v>14.073071718538566</v>
      </c>
      <c r="C40" s="14">
        <f t="shared" si="4"/>
        <v>5.0420168067226889</v>
      </c>
      <c r="D40" s="14">
        <f t="shared" si="4"/>
        <v>25.723472668810288</v>
      </c>
      <c r="E40" s="14">
        <f t="shared" si="4"/>
        <v>11.111111111111111</v>
      </c>
      <c r="F40" s="14">
        <f t="shared" si="4"/>
        <v>8.064516129032258</v>
      </c>
    </row>
    <row r="41" spans="1:6" ht="12" customHeight="1" x14ac:dyDescent="0.25">
      <c r="A41" s="9" t="s">
        <v>19</v>
      </c>
      <c r="B41" s="15">
        <f t="shared" si="4"/>
        <v>0.81190798376184026</v>
      </c>
      <c r="C41" s="16">
        <f t="shared" si="4"/>
        <v>0.28011204481792717</v>
      </c>
      <c r="D41" s="15">
        <f t="shared" si="4"/>
        <v>0.32154340836012862</v>
      </c>
      <c r="E41" s="16">
        <f t="shared" si="4"/>
        <v>33.333333333333329</v>
      </c>
      <c r="F41" s="16">
        <f t="shared" si="4"/>
        <v>1.6129032258064515</v>
      </c>
    </row>
    <row r="42" spans="1:6" ht="12" customHeight="1" thickBot="1" x14ac:dyDescent="0.3">
      <c r="A42" s="3" t="s">
        <v>20</v>
      </c>
      <c r="B42" s="17">
        <f t="shared" si="4"/>
        <v>14.614343707713125</v>
      </c>
      <c r="C42" s="17">
        <f t="shared" si="4"/>
        <v>16.246498599439775</v>
      </c>
      <c r="D42" s="17">
        <f t="shared" si="4"/>
        <v>7.7170418006430879</v>
      </c>
      <c r="E42" s="17" t="str">
        <f t="shared" si="4"/>
        <v>-</v>
      </c>
      <c r="F42" s="17">
        <f t="shared" si="4"/>
        <v>41.935483870967744</v>
      </c>
    </row>
    <row r="43" spans="1:6" ht="12" customHeight="1" x14ac:dyDescent="0.25">
      <c r="A43" s="11" t="s">
        <v>24</v>
      </c>
      <c r="B43" s="15"/>
      <c r="C43" s="15"/>
      <c r="D43" s="15"/>
      <c r="E43" s="15"/>
      <c r="F43" s="15"/>
    </row>
    <row r="44" spans="1:6" ht="12" customHeight="1" x14ac:dyDescent="0.25">
      <c r="A44" s="12" t="s">
        <v>50</v>
      </c>
      <c r="B44" s="15"/>
      <c r="C44" s="15"/>
      <c r="D44" s="15"/>
      <c r="E44" s="15"/>
      <c r="F44" s="15"/>
    </row>
    <row r="45" spans="1:6" ht="12" customHeight="1" x14ac:dyDescent="0.25">
      <c r="A45" s="9"/>
      <c r="B45" s="15"/>
      <c r="C45" s="15"/>
      <c r="D45" s="15"/>
      <c r="E45" s="15"/>
      <c r="F45" s="15"/>
    </row>
    <row r="46" spans="1:6" ht="12" customHeight="1" x14ac:dyDescent="0.25">
      <c r="A46" s="9"/>
      <c r="B46" s="15"/>
      <c r="C46" s="15"/>
      <c r="D46" s="15"/>
      <c r="E46" s="15"/>
      <c r="F46" s="15"/>
    </row>
    <row r="47" spans="1:6" ht="12" customHeight="1" x14ac:dyDescent="0.25">
      <c r="A47" s="9"/>
      <c r="B47" s="15"/>
      <c r="C47" s="15"/>
      <c r="D47" s="15"/>
      <c r="E47" s="15"/>
      <c r="F47" s="15"/>
    </row>
    <row r="48" spans="1:6" ht="12" customHeight="1" x14ac:dyDescent="0.25">
      <c r="A48" s="9"/>
      <c r="B48" s="15"/>
      <c r="C48" s="15"/>
      <c r="D48" s="15"/>
      <c r="E48" s="15"/>
      <c r="F48" s="15"/>
    </row>
    <row r="49" spans="1:6" ht="12" customHeight="1" x14ac:dyDescent="0.25">
      <c r="A49" s="9"/>
      <c r="B49" s="15"/>
      <c r="C49" s="15"/>
      <c r="D49" s="15"/>
      <c r="E49" s="15"/>
      <c r="F49" s="15"/>
    </row>
    <row r="50" spans="1:6" ht="12" customHeight="1" x14ac:dyDescent="0.25">
      <c r="A50" s="9"/>
      <c r="B50" s="15"/>
      <c r="C50" s="15"/>
      <c r="D50" s="15"/>
      <c r="E50" s="15"/>
      <c r="F50" s="15"/>
    </row>
    <row r="51" spans="1:6" ht="12" customHeight="1" x14ac:dyDescent="0.25">
      <c r="A51" s="9"/>
      <c r="B51" s="15"/>
      <c r="C51" s="15"/>
      <c r="D51" s="15"/>
      <c r="E51" s="15"/>
      <c r="F51" s="15"/>
    </row>
    <row r="52" spans="1:6" ht="12" customHeight="1" x14ac:dyDescent="0.25">
      <c r="A52" s="9"/>
      <c r="B52" s="15"/>
      <c r="C52" s="15"/>
      <c r="D52" s="15"/>
      <c r="E52" s="15"/>
      <c r="F52" s="15"/>
    </row>
    <row r="53" spans="1:6" ht="12" customHeight="1" x14ac:dyDescent="0.25">
      <c r="A53" s="9"/>
      <c r="B53" s="15"/>
      <c r="C53" s="15"/>
      <c r="D53" s="15"/>
      <c r="E53" s="15"/>
      <c r="F53" s="15"/>
    </row>
    <row r="54" spans="1:6" ht="12" customHeight="1" x14ac:dyDescent="0.25">
      <c r="A54" s="9"/>
      <c r="B54" s="15"/>
      <c r="C54" s="15"/>
      <c r="D54" s="15"/>
      <c r="E54" s="15"/>
      <c r="F54" s="15"/>
    </row>
    <row r="55" spans="1:6" ht="12" customHeight="1" x14ac:dyDescent="0.25">
      <c r="A55" s="9"/>
      <c r="B55" s="15"/>
      <c r="C55" s="15"/>
      <c r="D55" s="15"/>
      <c r="E55" s="15"/>
      <c r="F55" s="15"/>
    </row>
    <row r="56" spans="1:6" ht="12" customHeight="1" x14ac:dyDescent="0.25">
      <c r="A56" s="9"/>
      <c r="B56" s="15"/>
      <c r="C56" s="15"/>
      <c r="D56" s="15"/>
      <c r="E56" s="15"/>
      <c r="F56" s="15"/>
    </row>
    <row r="57" spans="1:6" ht="12" customHeight="1" x14ac:dyDescent="0.25">
      <c r="A57" s="9"/>
      <c r="B57" s="15"/>
      <c r="C57" s="15"/>
      <c r="D57" s="15"/>
      <c r="E57" s="15"/>
      <c r="F57" s="15"/>
    </row>
    <row r="58" spans="1:6" ht="12" customHeight="1" x14ac:dyDescent="0.25">
      <c r="A58" s="9"/>
      <c r="B58" s="15"/>
      <c r="C58" s="15"/>
      <c r="D58" s="15"/>
      <c r="E58" s="15"/>
      <c r="F58" s="15"/>
    </row>
    <row r="59" spans="1:6" ht="12" customHeight="1" x14ac:dyDescent="0.25">
      <c r="A59" s="9"/>
      <c r="B59" s="15"/>
      <c r="C59" s="15"/>
      <c r="D59" s="15"/>
      <c r="E59" s="15"/>
      <c r="F59" s="15"/>
    </row>
    <row r="60" spans="1:6" ht="12" customHeight="1" x14ac:dyDescent="0.25"/>
    <row r="61" spans="1:6" x14ac:dyDescent="0.25">
      <c r="A61" s="11"/>
    </row>
    <row r="74" spans="1:1" x14ac:dyDescent="0.25">
      <c r="A74" s="12"/>
    </row>
  </sheetData>
  <mergeCells count="2">
    <mergeCell ref="B4:F4"/>
    <mergeCell ref="B29:F29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2:B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showGridLines="0" workbookViewId="0"/>
  </sheetViews>
  <sheetFormatPr defaultRowHeight="15" x14ac:dyDescent="0.25"/>
  <cols>
    <col min="1" max="1" width="15.140625" customWidth="1"/>
    <col min="5" max="5" width="11.28515625" customWidth="1"/>
  </cols>
  <sheetData>
    <row r="1" spans="1:6" x14ac:dyDescent="0.25">
      <c r="A1" s="2" t="s">
        <v>25</v>
      </c>
    </row>
    <row r="2" spans="1:6" x14ac:dyDescent="0.25">
      <c r="A2" s="1" t="s">
        <v>47</v>
      </c>
      <c r="B2" s="2"/>
      <c r="C2" s="2"/>
      <c r="D2" s="2"/>
      <c r="E2" s="2"/>
      <c r="F2" s="2"/>
    </row>
    <row r="3" spans="1:6" ht="3" customHeight="1" thickBot="1" x14ac:dyDescent="0.3">
      <c r="A3" s="2"/>
      <c r="B3" s="2"/>
      <c r="C3" s="2"/>
      <c r="D3" s="2"/>
      <c r="E3" s="2"/>
      <c r="F3" s="2"/>
    </row>
    <row r="4" spans="1:6" x14ac:dyDescent="0.25">
      <c r="A4" s="21" t="s">
        <v>12</v>
      </c>
      <c r="B4" s="22" t="s">
        <v>26</v>
      </c>
      <c r="C4" s="22"/>
      <c r="D4" s="22"/>
      <c r="E4" s="22"/>
      <c r="F4" s="22"/>
    </row>
    <row r="5" spans="1:6" x14ac:dyDescent="0.25">
      <c r="A5" s="4"/>
      <c r="B5" s="5" t="s">
        <v>14</v>
      </c>
      <c r="C5" s="5" t="s">
        <v>0</v>
      </c>
      <c r="D5" s="5" t="s">
        <v>15</v>
      </c>
      <c r="E5" s="6" t="s">
        <v>16</v>
      </c>
      <c r="F5" s="5" t="s">
        <v>17</v>
      </c>
    </row>
    <row r="6" spans="1:6" x14ac:dyDescent="0.25">
      <c r="A6" s="23" t="s">
        <v>14</v>
      </c>
      <c r="B6" s="46">
        <f>SUM(C6:F6)</f>
        <v>925</v>
      </c>
      <c r="C6" s="46">
        <f>SUM(C7:C11)</f>
        <v>304</v>
      </c>
      <c r="D6" s="46">
        <f>SUM(D7:D11)</f>
        <v>434</v>
      </c>
      <c r="E6" s="46">
        <f>SUM(E7:E11)</f>
        <v>12</v>
      </c>
      <c r="F6" s="46">
        <f>SUM(F7:F11)</f>
        <v>175</v>
      </c>
    </row>
    <row r="7" spans="1:6" x14ac:dyDescent="0.25">
      <c r="A7" s="2" t="s">
        <v>1</v>
      </c>
      <c r="B7" s="47">
        <f>SUM(B13,B19)</f>
        <v>241</v>
      </c>
      <c r="C7" s="41">
        <f>IF(SUM(C13,C19)=0,"-",SUM(C13,C19))</f>
        <v>55</v>
      </c>
      <c r="D7" s="41">
        <f>IF(SUM(D13,D19)=0,"-",SUM(D13,D19))</f>
        <v>180</v>
      </c>
      <c r="E7" s="41" t="str">
        <f>IF(SUM(E13,E19)=0,"-",SUM(E13,E19))</f>
        <v>-</v>
      </c>
      <c r="F7" s="41">
        <f>IF(SUM(F13,F19)=0,"-",SUM(F13,F19))</f>
        <v>6</v>
      </c>
    </row>
    <row r="8" spans="1:6" x14ac:dyDescent="0.25">
      <c r="A8" s="2" t="s">
        <v>0</v>
      </c>
      <c r="B8" s="47">
        <f>SUM(B14,B20)</f>
        <v>220</v>
      </c>
      <c r="C8" s="41">
        <f t="shared" ref="C8:F11" si="0">IF(SUM(C14,C20)=0,"-",SUM(C14,C20))</f>
        <v>194</v>
      </c>
      <c r="D8" s="41">
        <f t="shared" si="0"/>
        <v>24</v>
      </c>
      <c r="E8" s="41">
        <f t="shared" si="0"/>
        <v>1</v>
      </c>
      <c r="F8" s="41">
        <f t="shared" si="0"/>
        <v>1</v>
      </c>
    </row>
    <row r="9" spans="1:6" x14ac:dyDescent="0.25">
      <c r="A9" s="2" t="s">
        <v>15</v>
      </c>
      <c r="B9" s="47">
        <f>SUM(B15,B21)</f>
        <v>245</v>
      </c>
      <c r="C9" s="41">
        <f t="shared" si="0"/>
        <v>13</v>
      </c>
      <c r="D9" s="41">
        <f t="shared" si="0"/>
        <v>213</v>
      </c>
      <c r="E9" s="41">
        <f t="shared" si="0"/>
        <v>7</v>
      </c>
      <c r="F9" s="41">
        <f t="shared" si="0"/>
        <v>12</v>
      </c>
    </row>
    <row r="10" spans="1:6" x14ac:dyDescent="0.25">
      <c r="A10" s="9" t="s">
        <v>19</v>
      </c>
      <c r="B10" s="47">
        <f>SUM(B16,B22)</f>
        <v>5</v>
      </c>
      <c r="C10" s="41">
        <f t="shared" si="0"/>
        <v>2</v>
      </c>
      <c r="D10" s="41" t="str">
        <f t="shared" si="0"/>
        <v>-</v>
      </c>
      <c r="E10" s="41">
        <f t="shared" si="0"/>
        <v>3</v>
      </c>
      <c r="F10" s="41" t="str">
        <f t="shared" si="0"/>
        <v>-</v>
      </c>
    </row>
    <row r="11" spans="1:6" x14ac:dyDescent="0.25">
      <c r="A11" s="9" t="s">
        <v>20</v>
      </c>
      <c r="B11" s="47">
        <f>SUM(B17,B23)</f>
        <v>214</v>
      </c>
      <c r="C11" s="47">
        <f>SUM(C17,C23)</f>
        <v>40</v>
      </c>
      <c r="D11" s="47">
        <f>SUM(D17,D23)</f>
        <v>17</v>
      </c>
      <c r="E11" s="41">
        <f t="shared" si="0"/>
        <v>1</v>
      </c>
      <c r="F11" s="47">
        <f>SUM(F17,F23)</f>
        <v>156</v>
      </c>
    </row>
    <row r="12" spans="1:6" x14ac:dyDescent="0.25">
      <c r="A12" s="23" t="s">
        <v>27</v>
      </c>
      <c r="B12" s="46">
        <f t="shared" ref="B12:B18" si="1">SUM(C12:F12)</f>
        <v>455</v>
      </c>
      <c r="C12" s="46">
        <f>SUM(C13:C17)</f>
        <v>143</v>
      </c>
      <c r="D12" s="46">
        <f>SUM(D13:D17)</f>
        <v>218</v>
      </c>
      <c r="E12" s="46">
        <f>SUM(E13:E17)</f>
        <v>7</v>
      </c>
      <c r="F12" s="46">
        <f>SUM(F13:F17)</f>
        <v>87</v>
      </c>
    </row>
    <row r="13" spans="1:6" x14ac:dyDescent="0.25">
      <c r="A13" s="2" t="s">
        <v>1</v>
      </c>
      <c r="B13" s="47">
        <f t="shared" si="1"/>
        <v>138</v>
      </c>
      <c r="C13" s="48">
        <v>25</v>
      </c>
      <c r="D13" s="48">
        <v>110</v>
      </c>
      <c r="E13" s="43" t="s">
        <v>2</v>
      </c>
      <c r="F13" s="48">
        <v>3</v>
      </c>
    </row>
    <row r="14" spans="1:6" x14ac:dyDescent="0.25">
      <c r="A14" s="2" t="s">
        <v>0</v>
      </c>
      <c r="B14" s="47">
        <f t="shared" si="1"/>
        <v>107</v>
      </c>
      <c r="C14" s="48">
        <v>93</v>
      </c>
      <c r="D14" s="48">
        <v>13</v>
      </c>
      <c r="E14" s="43" t="s">
        <v>2</v>
      </c>
      <c r="F14" s="48">
        <v>1</v>
      </c>
    </row>
    <row r="15" spans="1:6" x14ac:dyDescent="0.25">
      <c r="A15" s="2" t="s">
        <v>15</v>
      </c>
      <c r="B15" s="47">
        <f t="shared" si="1"/>
        <v>105</v>
      </c>
      <c r="C15" s="48">
        <v>7</v>
      </c>
      <c r="D15" s="48">
        <v>89</v>
      </c>
      <c r="E15" s="43">
        <v>5</v>
      </c>
      <c r="F15" s="43">
        <v>4</v>
      </c>
    </row>
    <row r="16" spans="1:6" x14ac:dyDescent="0.25">
      <c r="A16" s="9" t="s">
        <v>19</v>
      </c>
      <c r="B16" s="47">
        <f t="shared" si="1"/>
        <v>3</v>
      </c>
      <c r="C16" s="43">
        <v>2</v>
      </c>
      <c r="D16" s="43" t="s">
        <v>2</v>
      </c>
      <c r="E16" s="43">
        <v>1</v>
      </c>
      <c r="F16" s="43" t="s">
        <v>2</v>
      </c>
    </row>
    <row r="17" spans="1:6" x14ac:dyDescent="0.25">
      <c r="A17" s="9" t="s">
        <v>20</v>
      </c>
      <c r="B17" s="47">
        <f t="shared" si="1"/>
        <v>102</v>
      </c>
      <c r="C17" s="48">
        <v>16</v>
      </c>
      <c r="D17" s="48">
        <v>6</v>
      </c>
      <c r="E17" s="43">
        <v>1</v>
      </c>
      <c r="F17" s="48">
        <v>79</v>
      </c>
    </row>
    <row r="18" spans="1:6" x14ac:dyDescent="0.25">
      <c r="A18" s="23" t="s">
        <v>28</v>
      </c>
      <c r="B18" s="46">
        <f t="shared" si="1"/>
        <v>470</v>
      </c>
      <c r="C18" s="53">
        <f>SUM(C19:C23)</f>
        <v>161</v>
      </c>
      <c r="D18" s="53">
        <f>SUM(D19:D23)</f>
        <v>216</v>
      </c>
      <c r="E18" s="53">
        <f>SUM(E19:E23)</f>
        <v>5</v>
      </c>
      <c r="F18" s="53">
        <f>SUM(F19:F23)</f>
        <v>88</v>
      </c>
    </row>
    <row r="19" spans="1:6" x14ac:dyDescent="0.25">
      <c r="A19" s="2" t="s">
        <v>1</v>
      </c>
      <c r="B19" s="47">
        <f>IF(SUM(C19:F19)=0,"-",SUM(C19:F19))</f>
        <v>103</v>
      </c>
      <c r="C19" s="48">
        <v>30</v>
      </c>
      <c r="D19" s="48">
        <v>70</v>
      </c>
      <c r="E19" s="43" t="s">
        <v>2</v>
      </c>
      <c r="F19" s="48">
        <v>3</v>
      </c>
    </row>
    <row r="20" spans="1:6" x14ac:dyDescent="0.25">
      <c r="A20" s="2" t="s">
        <v>0</v>
      </c>
      <c r="B20" s="47">
        <f>IF(SUM(C20:F20)=0,"-",SUM(C20:F20))</f>
        <v>113</v>
      </c>
      <c r="C20" s="48">
        <v>101</v>
      </c>
      <c r="D20" s="48">
        <v>11</v>
      </c>
      <c r="E20" s="43">
        <v>1</v>
      </c>
      <c r="F20" s="42" t="s">
        <v>2</v>
      </c>
    </row>
    <row r="21" spans="1:6" x14ac:dyDescent="0.25">
      <c r="A21" s="2" t="s">
        <v>15</v>
      </c>
      <c r="B21" s="47">
        <f>IF(SUM(C21:F21)=0,"-",SUM(C21:F21))</f>
        <v>140</v>
      </c>
      <c r="C21" s="42">
        <v>6</v>
      </c>
      <c r="D21" s="42">
        <v>124</v>
      </c>
      <c r="E21" s="43">
        <v>2</v>
      </c>
      <c r="F21" s="42">
        <v>8</v>
      </c>
    </row>
    <row r="22" spans="1:6" x14ac:dyDescent="0.25">
      <c r="A22" s="9" t="s">
        <v>19</v>
      </c>
      <c r="B22" s="41">
        <f>IF(SUM(C22:F22)=0,"-",SUM(C22:F22))</f>
        <v>2</v>
      </c>
      <c r="C22" s="43" t="s">
        <v>2</v>
      </c>
      <c r="D22" s="43" t="s">
        <v>2</v>
      </c>
      <c r="E22" s="43">
        <v>2</v>
      </c>
      <c r="F22" s="43" t="s">
        <v>2</v>
      </c>
    </row>
    <row r="23" spans="1:6" ht="15.75" thickBot="1" x14ac:dyDescent="0.3">
      <c r="A23" s="3" t="s">
        <v>20</v>
      </c>
      <c r="B23" s="49">
        <f>IF(SUM(C23:F23)=0,"-",SUM(C23:F23))</f>
        <v>112</v>
      </c>
      <c r="C23" s="51">
        <v>24</v>
      </c>
      <c r="D23" s="51">
        <v>11</v>
      </c>
      <c r="E23" s="52" t="s">
        <v>2</v>
      </c>
      <c r="F23" s="51">
        <v>77</v>
      </c>
    </row>
    <row r="24" spans="1:6" x14ac:dyDescent="0.25">
      <c r="A24" s="11" t="s">
        <v>24</v>
      </c>
      <c r="B24" s="2"/>
      <c r="C24" s="2"/>
      <c r="D24" s="2"/>
      <c r="E24" s="2"/>
      <c r="F24" s="2"/>
    </row>
    <row r="25" spans="1:6" x14ac:dyDescent="0.25">
      <c r="A25" s="12" t="s">
        <v>50</v>
      </c>
      <c r="B25" s="2"/>
      <c r="C25" s="2"/>
      <c r="D25" s="2"/>
      <c r="E25" s="2"/>
      <c r="F25" s="2"/>
    </row>
    <row r="26" spans="1:6" ht="20.25" customHeight="1" x14ac:dyDescent="0.25">
      <c r="A26" s="1" t="s">
        <v>48</v>
      </c>
      <c r="B26" s="2"/>
      <c r="C26" s="2"/>
      <c r="D26" s="2"/>
      <c r="E26" s="2"/>
      <c r="F26" s="2"/>
    </row>
    <row r="27" spans="1:6" ht="8.25" customHeight="1" thickBot="1" x14ac:dyDescent="0.3">
      <c r="A27" s="2"/>
      <c r="B27" s="2"/>
      <c r="C27" s="2"/>
      <c r="D27" s="2"/>
      <c r="E27" s="2"/>
      <c r="F27" s="2"/>
    </row>
    <row r="28" spans="1:6" x14ac:dyDescent="0.25">
      <c r="A28" s="21" t="s">
        <v>12</v>
      </c>
      <c r="B28" s="22" t="s">
        <v>29</v>
      </c>
      <c r="C28" s="22"/>
      <c r="D28" s="22"/>
      <c r="E28" s="22"/>
      <c r="F28" s="22"/>
    </row>
    <row r="29" spans="1:6" x14ac:dyDescent="0.25">
      <c r="A29" s="4"/>
      <c r="B29" s="5" t="s">
        <v>14</v>
      </c>
      <c r="C29" s="5" t="s">
        <v>0</v>
      </c>
      <c r="D29" s="5" t="s">
        <v>15</v>
      </c>
      <c r="E29" s="6" t="s">
        <v>16</v>
      </c>
      <c r="F29" s="5" t="s">
        <v>17</v>
      </c>
    </row>
    <row r="30" spans="1:6" x14ac:dyDescent="0.25">
      <c r="A30" s="23" t="s">
        <v>14</v>
      </c>
      <c r="B30" s="23">
        <f>SUM(B31:B35)</f>
        <v>739</v>
      </c>
      <c r="C30" s="23">
        <f t="shared" ref="C30:F30" si="2">SUM(C31:C35)</f>
        <v>357</v>
      </c>
      <c r="D30" s="23">
        <f t="shared" si="2"/>
        <v>311</v>
      </c>
      <c r="E30" s="23">
        <f t="shared" si="2"/>
        <v>9</v>
      </c>
      <c r="F30" s="23">
        <f t="shared" si="2"/>
        <v>62</v>
      </c>
    </row>
    <row r="31" spans="1:6" x14ac:dyDescent="0.25">
      <c r="A31" s="2" t="s">
        <v>1</v>
      </c>
      <c r="B31" s="2">
        <f>SUM(B37,B43)</f>
        <v>327</v>
      </c>
      <c r="C31" s="8">
        <f t="shared" ref="C31:F35" si="3">IF(SUM(C37,C43)=0,"-",SUM(C37,C43))</f>
        <v>119</v>
      </c>
      <c r="D31" s="8">
        <f t="shared" si="3"/>
        <v>180</v>
      </c>
      <c r="E31" s="8">
        <f t="shared" si="3"/>
        <v>3</v>
      </c>
      <c r="F31" s="8">
        <f t="shared" si="3"/>
        <v>25</v>
      </c>
    </row>
    <row r="32" spans="1:6" x14ac:dyDescent="0.25">
      <c r="A32" s="2" t="s">
        <v>0</v>
      </c>
      <c r="B32" s="2">
        <f>SUM(B38,B44)</f>
        <v>194</v>
      </c>
      <c r="C32" s="8">
        <f t="shared" si="3"/>
        <v>161</v>
      </c>
      <c r="D32" s="8">
        <f t="shared" si="3"/>
        <v>26</v>
      </c>
      <c r="E32" s="8">
        <f t="shared" si="3"/>
        <v>2</v>
      </c>
      <c r="F32" s="8">
        <f t="shared" si="3"/>
        <v>5</v>
      </c>
    </row>
    <row r="33" spans="1:6" x14ac:dyDescent="0.25">
      <c r="A33" s="2" t="s">
        <v>15</v>
      </c>
      <c r="B33" s="2">
        <f>SUM(B39,B45)</f>
        <v>104</v>
      </c>
      <c r="C33" s="8">
        <f t="shared" si="3"/>
        <v>18</v>
      </c>
      <c r="D33" s="8">
        <f t="shared" si="3"/>
        <v>80</v>
      </c>
      <c r="E33" s="8">
        <f t="shared" si="3"/>
        <v>1</v>
      </c>
      <c r="F33" s="8">
        <f t="shared" si="3"/>
        <v>5</v>
      </c>
    </row>
    <row r="34" spans="1:6" x14ac:dyDescent="0.25">
      <c r="A34" s="9" t="s">
        <v>19</v>
      </c>
      <c r="B34" s="8">
        <f>IF(SUM(C34:F34)=0,"-",SUM(C34:F34))</f>
        <v>6</v>
      </c>
      <c r="C34" s="8">
        <f t="shared" si="3"/>
        <v>1</v>
      </c>
      <c r="D34" s="8">
        <f t="shared" si="3"/>
        <v>1</v>
      </c>
      <c r="E34" s="8">
        <f t="shared" si="3"/>
        <v>3</v>
      </c>
      <c r="F34" s="8">
        <f t="shared" si="3"/>
        <v>1</v>
      </c>
    </row>
    <row r="35" spans="1:6" x14ac:dyDescent="0.25">
      <c r="A35" s="9" t="s">
        <v>20</v>
      </c>
      <c r="B35" s="2">
        <f>SUM(B41,B47)</f>
        <v>108</v>
      </c>
      <c r="C35" s="8">
        <f t="shared" si="3"/>
        <v>58</v>
      </c>
      <c r="D35" s="8">
        <f t="shared" si="3"/>
        <v>24</v>
      </c>
      <c r="E35" s="8" t="str">
        <f t="shared" si="3"/>
        <v>-</v>
      </c>
      <c r="F35" s="8">
        <f t="shared" si="3"/>
        <v>26</v>
      </c>
    </row>
    <row r="36" spans="1:6" x14ac:dyDescent="0.25">
      <c r="A36" s="23" t="s">
        <v>27</v>
      </c>
      <c r="B36" s="23">
        <f>SUM(B37:B41)</f>
        <v>361</v>
      </c>
      <c r="C36" s="54">
        <f t="shared" ref="C36:F36" si="4">SUM(C37:C41)</f>
        <v>165</v>
      </c>
      <c r="D36" s="54">
        <f t="shared" si="4"/>
        <v>158</v>
      </c>
      <c r="E36" s="54">
        <f t="shared" si="4"/>
        <v>5</v>
      </c>
      <c r="F36" s="54">
        <f t="shared" si="4"/>
        <v>33</v>
      </c>
    </row>
    <row r="37" spans="1:6" x14ac:dyDescent="0.25">
      <c r="A37" s="2" t="s">
        <v>1</v>
      </c>
      <c r="B37" s="2">
        <f t="shared" ref="B37:B47" si="5">SUM(C37:F37)</f>
        <v>178</v>
      </c>
      <c r="C37" s="40">
        <v>58</v>
      </c>
      <c r="D37" s="40">
        <v>100</v>
      </c>
      <c r="E37" s="40">
        <v>3</v>
      </c>
      <c r="F37" s="40">
        <v>17</v>
      </c>
    </row>
    <row r="38" spans="1:6" x14ac:dyDescent="0.25">
      <c r="A38" s="2" t="s">
        <v>0</v>
      </c>
      <c r="B38" s="2">
        <f t="shared" si="5"/>
        <v>89</v>
      </c>
      <c r="C38" s="40">
        <v>71</v>
      </c>
      <c r="D38" s="40">
        <v>15</v>
      </c>
      <c r="E38" s="43">
        <v>1</v>
      </c>
      <c r="F38" s="40">
        <v>2</v>
      </c>
    </row>
    <row r="39" spans="1:6" x14ac:dyDescent="0.25">
      <c r="A39" s="2" t="s">
        <v>15</v>
      </c>
      <c r="B39" s="2">
        <f t="shared" si="5"/>
        <v>42</v>
      </c>
      <c r="C39" s="40">
        <v>9</v>
      </c>
      <c r="D39" s="40">
        <v>32</v>
      </c>
      <c r="E39" s="39" t="s">
        <v>2</v>
      </c>
      <c r="F39" s="39">
        <v>1</v>
      </c>
    </row>
    <row r="40" spans="1:6" x14ac:dyDescent="0.25">
      <c r="A40" s="9" t="s">
        <v>19</v>
      </c>
      <c r="B40" s="8">
        <f>IF(SUM(C40:F40)=0,"-",SUM(C40:F40))</f>
        <v>2</v>
      </c>
      <c r="C40" s="39">
        <v>1</v>
      </c>
      <c r="D40" s="39" t="s">
        <v>2</v>
      </c>
      <c r="E40" s="43">
        <v>1</v>
      </c>
      <c r="F40" s="43" t="s">
        <v>2</v>
      </c>
    </row>
    <row r="41" spans="1:6" x14ac:dyDescent="0.25">
      <c r="A41" s="9" t="s">
        <v>20</v>
      </c>
      <c r="B41" s="2">
        <f t="shared" si="5"/>
        <v>50</v>
      </c>
      <c r="C41" s="40">
        <v>26</v>
      </c>
      <c r="D41" s="40">
        <v>11</v>
      </c>
      <c r="E41" s="43" t="s">
        <v>2</v>
      </c>
      <c r="F41" s="40">
        <v>13</v>
      </c>
    </row>
    <row r="42" spans="1:6" x14ac:dyDescent="0.25">
      <c r="A42" s="23" t="s">
        <v>28</v>
      </c>
      <c r="B42" s="23">
        <f>SUM(B43:B47)</f>
        <v>378</v>
      </c>
      <c r="C42" s="54">
        <f t="shared" ref="C42:F42" si="6">SUM(C43:C47)</f>
        <v>192</v>
      </c>
      <c r="D42" s="54">
        <f t="shared" si="6"/>
        <v>153</v>
      </c>
      <c r="E42" s="54">
        <f t="shared" si="6"/>
        <v>4</v>
      </c>
      <c r="F42" s="54">
        <f t="shared" si="6"/>
        <v>29</v>
      </c>
    </row>
    <row r="43" spans="1:6" x14ac:dyDescent="0.25">
      <c r="A43" s="2" t="s">
        <v>1</v>
      </c>
      <c r="B43" s="2">
        <f t="shared" si="5"/>
        <v>149</v>
      </c>
      <c r="C43" s="40">
        <v>61</v>
      </c>
      <c r="D43" s="40">
        <v>80</v>
      </c>
      <c r="E43" s="39" t="s">
        <v>2</v>
      </c>
      <c r="F43" s="40">
        <v>8</v>
      </c>
    </row>
    <row r="44" spans="1:6" x14ac:dyDescent="0.25">
      <c r="A44" s="2" t="s">
        <v>0</v>
      </c>
      <c r="B44" s="2">
        <f t="shared" si="5"/>
        <v>105</v>
      </c>
      <c r="C44" s="40">
        <v>90</v>
      </c>
      <c r="D44" s="40">
        <v>11</v>
      </c>
      <c r="E44" s="39">
        <v>1</v>
      </c>
      <c r="F44" s="43">
        <v>3</v>
      </c>
    </row>
    <row r="45" spans="1:6" x14ac:dyDescent="0.25">
      <c r="A45" s="2" t="s">
        <v>15</v>
      </c>
      <c r="B45" s="2">
        <f t="shared" si="5"/>
        <v>62</v>
      </c>
      <c r="C45" s="55">
        <v>9</v>
      </c>
      <c r="D45" s="55">
        <v>48</v>
      </c>
      <c r="E45" s="43">
        <v>1</v>
      </c>
      <c r="F45" s="55">
        <v>4</v>
      </c>
    </row>
    <row r="46" spans="1:6" x14ac:dyDescent="0.25">
      <c r="A46" s="2" t="s">
        <v>19</v>
      </c>
      <c r="B46" s="8">
        <f>IF(SUM(C46:F46)=0,"-",SUM(C46:F46))</f>
        <v>4</v>
      </c>
      <c r="C46" s="43" t="s">
        <v>2</v>
      </c>
      <c r="D46" s="39">
        <v>1</v>
      </c>
      <c r="E46" s="43">
        <v>2</v>
      </c>
      <c r="F46" s="43">
        <v>1</v>
      </c>
    </row>
    <row r="47" spans="1:6" ht="15.75" thickBot="1" x14ac:dyDescent="0.3">
      <c r="A47" s="3" t="s">
        <v>20</v>
      </c>
      <c r="B47" s="3">
        <f t="shared" si="5"/>
        <v>58</v>
      </c>
      <c r="C47" s="56">
        <v>32</v>
      </c>
      <c r="D47" s="56">
        <v>13</v>
      </c>
      <c r="E47" s="57" t="s">
        <v>2</v>
      </c>
      <c r="F47" s="56">
        <v>13</v>
      </c>
    </row>
    <row r="48" spans="1:6" x14ac:dyDescent="0.25">
      <c r="A48" s="11" t="s">
        <v>24</v>
      </c>
    </row>
    <row r="49" spans="1:8" x14ac:dyDescent="0.25">
      <c r="A49" s="12" t="s">
        <v>50</v>
      </c>
    </row>
    <row r="50" spans="1:8" ht="27.75" customHeight="1" x14ac:dyDescent="0.25"/>
    <row r="51" spans="1:8" x14ac:dyDescent="0.25">
      <c r="H51" s="38"/>
    </row>
    <row r="56" spans="1:8" x14ac:dyDescent="0.25">
      <c r="H56" s="34"/>
    </row>
    <row r="63" spans="1:8" x14ac:dyDescent="0.25">
      <c r="A63" s="11" t="s">
        <v>24</v>
      </c>
    </row>
    <row r="70" spans="1:8" x14ac:dyDescent="0.25">
      <c r="H70" s="34"/>
    </row>
    <row r="78" spans="1:8" x14ac:dyDescent="0.25">
      <c r="A78" s="11" t="s">
        <v>24</v>
      </c>
    </row>
  </sheetData>
  <pageMargins left="0.7" right="0.7" top="0.75" bottom="0.75" header="0.3" footer="0.3"/>
  <pageSetup paperSize="9" orientation="portrait" r:id="rId1"/>
  <ignoredErrors>
    <ignoredError sqref="E11 B34 B40 B42 B4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4"/>
  <sheetViews>
    <sheetView showGridLines="0" workbookViewId="0"/>
  </sheetViews>
  <sheetFormatPr defaultRowHeight="15" x14ac:dyDescent="0.25"/>
  <cols>
    <col min="1" max="1" width="24.42578125" customWidth="1"/>
    <col min="5" max="5" width="11.140625" customWidth="1"/>
  </cols>
  <sheetData>
    <row r="1" spans="1:6" x14ac:dyDescent="0.25">
      <c r="A1" s="2" t="s">
        <v>25</v>
      </c>
      <c r="B1" s="2"/>
      <c r="C1" s="2"/>
      <c r="D1" s="2"/>
      <c r="E1" s="2"/>
      <c r="F1" s="2"/>
    </row>
    <row r="2" spans="1:6" x14ac:dyDescent="0.25">
      <c r="A2" s="1" t="s">
        <v>49</v>
      </c>
      <c r="B2" s="2"/>
      <c r="C2" s="2"/>
      <c r="D2" s="2"/>
      <c r="E2" s="2"/>
      <c r="F2" s="2"/>
    </row>
    <row r="3" spans="1:6" ht="6.75" customHeight="1" thickBot="1" x14ac:dyDescent="0.3">
      <c r="A3" s="2"/>
      <c r="B3" s="2"/>
      <c r="C3" s="2"/>
      <c r="D3" s="2"/>
      <c r="E3" s="2"/>
      <c r="F3" s="2"/>
    </row>
    <row r="4" spans="1:6" ht="14.45" customHeight="1" x14ac:dyDescent="0.25">
      <c r="A4" s="21" t="s">
        <v>30</v>
      </c>
      <c r="B4" s="22" t="s">
        <v>13</v>
      </c>
      <c r="C4" s="22"/>
      <c r="D4" s="22"/>
      <c r="E4" s="22"/>
      <c r="F4" s="22"/>
    </row>
    <row r="5" spans="1:6" x14ac:dyDescent="0.25">
      <c r="A5" s="4" t="s">
        <v>31</v>
      </c>
      <c r="B5" s="5" t="s">
        <v>14</v>
      </c>
      <c r="C5" s="5" t="s">
        <v>0</v>
      </c>
      <c r="D5" s="5" t="s">
        <v>15</v>
      </c>
      <c r="E5" s="6" t="s">
        <v>19</v>
      </c>
      <c r="F5" s="5" t="s">
        <v>17</v>
      </c>
    </row>
    <row r="6" spans="1:6" x14ac:dyDescent="0.25">
      <c r="A6" s="23" t="s">
        <v>18</v>
      </c>
      <c r="B6" s="53">
        <f>SUM(B7:B9)</f>
        <v>925</v>
      </c>
      <c r="C6" s="53">
        <f>SUM(C7:C9)</f>
        <v>304</v>
      </c>
      <c r="D6" s="53">
        <f>SUM(D7:D9)</f>
        <v>434</v>
      </c>
      <c r="E6" s="53">
        <f>SUM(E7:E9)</f>
        <v>12</v>
      </c>
      <c r="F6" s="53">
        <f>SUM(F7:F9)</f>
        <v>175</v>
      </c>
    </row>
    <row r="7" spans="1:6" x14ac:dyDescent="0.25">
      <c r="A7" s="2" t="s">
        <v>32</v>
      </c>
      <c r="B7" s="48">
        <f>SUM(C7:F7)</f>
        <v>644</v>
      </c>
      <c r="C7" s="42">
        <v>201</v>
      </c>
      <c r="D7" s="42">
        <v>413</v>
      </c>
      <c r="E7" s="42">
        <v>7</v>
      </c>
      <c r="F7" s="42">
        <v>23</v>
      </c>
    </row>
    <row r="8" spans="1:6" x14ac:dyDescent="0.25">
      <c r="A8" s="2" t="s">
        <v>33</v>
      </c>
      <c r="B8" s="48">
        <f>SUM(C8:F8)</f>
        <v>76</v>
      </c>
      <c r="C8" s="42">
        <v>62</v>
      </c>
      <c r="D8" s="42">
        <v>14</v>
      </c>
      <c r="E8" s="43" t="s">
        <v>2</v>
      </c>
      <c r="F8" s="42"/>
    </row>
    <row r="9" spans="1:6" x14ac:dyDescent="0.25">
      <c r="A9" s="9" t="s">
        <v>17</v>
      </c>
      <c r="B9" s="48">
        <f>SUM(C9:F9)</f>
        <v>205</v>
      </c>
      <c r="C9" s="42">
        <v>41</v>
      </c>
      <c r="D9" s="42">
        <v>7</v>
      </c>
      <c r="E9" s="43">
        <v>5</v>
      </c>
      <c r="F9" s="42">
        <v>152</v>
      </c>
    </row>
    <row r="10" spans="1:6" x14ac:dyDescent="0.25">
      <c r="A10" s="23" t="s">
        <v>21</v>
      </c>
      <c r="B10" s="46">
        <f t="shared" ref="B10:D10" si="0">SUM(B11:B13)</f>
        <v>739</v>
      </c>
      <c r="C10" s="46">
        <f t="shared" si="0"/>
        <v>357</v>
      </c>
      <c r="D10" s="46">
        <f t="shared" si="0"/>
        <v>311</v>
      </c>
      <c r="E10" s="46">
        <f>SUM(E11:E13)</f>
        <v>9</v>
      </c>
      <c r="F10" s="46">
        <f>SUM(F11:F13)</f>
        <v>62</v>
      </c>
    </row>
    <row r="11" spans="1:6" x14ac:dyDescent="0.25">
      <c r="A11" s="2" t="s">
        <v>32</v>
      </c>
      <c r="B11" s="47">
        <f>SUM(C11:F11)</f>
        <v>547</v>
      </c>
      <c r="C11" s="48">
        <v>227</v>
      </c>
      <c r="D11" s="48">
        <v>281</v>
      </c>
      <c r="E11" s="48">
        <v>6</v>
      </c>
      <c r="F11" s="48">
        <v>33</v>
      </c>
    </row>
    <row r="12" spans="1:6" x14ac:dyDescent="0.25">
      <c r="A12" s="2" t="s">
        <v>33</v>
      </c>
      <c r="B12" s="47">
        <f>SUM(C12:F12)</f>
        <v>73</v>
      </c>
      <c r="C12" s="48">
        <v>64</v>
      </c>
      <c r="D12" s="48">
        <v>8</v>
      </c>
      <c r="E12" s="43" t="s">
        <v>2</v>
      </c>
      <c r="F12" s="43">
        <v>1</v>
      </c>
    </row>
    <row r="13" spans="1:6" x14ac:dyDescent="0.25">
      <c r="A13" s="9" t="s">
        <v>17</v>
      </c>
      <c r="B13" s="47">
        <f>SUM(C13:F13)</f>
        <v>119</v>
      </c>
      <c r="C13" s="48">
        <v>66</v>
      </c>
      <c r="D13" s="48">
        <v>22</v>
      </c>
      <c r="E13" s="48">
        <v>3</v>
      </c>
      <c r="F13" s="48">
        <v>28</v>
      </c>
    </row>
    <row r="14" spans="1:6" x14ac:dyDescent="0.25">
      <c r="A14" s="23" t="s">
        <v>22</v>
      </c>
      <c r="B14" s="46">
        <f>B6-B10</f>
        <v>186</v>
      </c>
      <c r="C14" s="46">
        <f>C6-C10</f>
        <v>-53</v>
      </c>
      <c r="D14" s="46">
        <f>D6-D10</f>
        <v>123</v>
      </c>
      <c r="E14" s="46">
        <f>E6-E10</f>
        <v>3</v>
      </c>
      <c r="F14" s="46">
        <f>F6-F10</f>
        <v>113</v>
      </c>
    </row>
    <row r="15" spans="1:6" x14ac:dyDescent="0.25">
      <c r="A15" s="2" t="s">
        <v>32</v>
      </c>
      <c r="B15" s="47">
        <f>SUM(C15:F15)</f>
        <v>97</v>
      </c>
      <c r="C15" s="44">
        <f t="shared" ref="C15:F17" si="1">SUM(C7)-SUM(C11)</f>
        <v>-26</v>
      </c>
      <c r="D15" s="44">
        <f t="shared" si="1"/>
        <v>132</v>
      </c>
      <c r="E15" s="44">
        <f t="shared" si="1"/>
        <v>1</v>
      </c>
      <c r="F15" s="44">
        <f t="shared" si="1"/>
        <v>-10</v>
      </c>
    </row>
    <row r="16" spans="1:6" x14ac:dyDescent="0.25">
      <c r="A16" s="2" t="s">
        <v>33</v>
      </c>
      <c r="B16" s="47">
        <f>SUM(C16:F16)</f>
        <v>3</v>
      </c>
      <c r="C16" s="44">
        <f t="shared" si="1"/>
        <v>-2</v>
      </c>
      <c r="D16" s="44">
        <f t="shared" si="1"/>
        <v>6</v>
      </c>
      <c r="E16" s="44" t="str">
        <f>IF(SUM(E8)-SUM(E12)=0,"-",SUM(E8)-SUM(E12))</f>
        <v>-</v>
      </c>
      <c r="F16" s="44">
        <f>IF(SUM(F8)-SUM(F12)=0,"-",(SUM(F8)-SUM(F12)))</f>
        <v>-1</v>
      </c>
    </row>
    <row r="17" spans="1:8" x14ac:dyDescent="0.25">
      <c r="A17" s="9" t="s">
        <v>17</v>
      </c>
      <c r="B17" s="47">
        <f>SUM(C17:F17)</f>
        <v>86</v>
      </c>
      <c r="C17" s="44">
        <f t="shared" si="1"/>
        <v>-25</v>
      </c>
      <c r="D17" s="44">
        <f t="shared" si="1"/>
        <v>-15</v>
      </c>
      <c r="E17" s="44">
        <f>IF(SUM(E9)-SUM(E13)=0,"-",SUM(E9)-SUM(E13))</f>
        <v>2</v>
      </c>
      <c r="F17" s="44">
        <f t="shared" si="1"/>
        <v>124</v>
      </c>
    </row>
    <row r="18" spans="1:8" x14ac:dyDescent="0.25">
      <c r="A18" s="7" t="s">
        <v>34</v>
      </c>
      <c r="B18" s="61">
        <f>SUM(B19:B21)</f>
        <v>99.999999999999986</v>
      </c>
      <c r="C18" s="61">
        <f>SUM(C19:C21)</f>
        <v>100</v>
      </c>
      <c r="D18" s="61">
        <f>SUM(D19:D21)</f>
        <v>100</v>
      </c>
      <c r="E18" s="61">
        <f>SUM(E19:E21)</f>
        <v>100</v>
      </c>
      <c r="F18" s="61">
        <f>SUM(F19:F21)</f>
        <v>100</v>
      </c>
    </row>
    <row r="19" spans="1:8" x14ac:dyDescent="0.25">
      <c r="A19" s="2" t="s">
        <v>32</v>
      </c>
      <c r="B19" s="14">
        <f>SUM(B7)/SUM(B$6)*100</f>
        <v>69.621621621621614</v>
      </c>
      <c r="C19" s="14">
        <f>SUM(C7)/SUM(C$6)*100</f>
        <v>66.118421052631575</v>
      </c>
      <c r="D19" s="14">
        <f>SUM(D7)/SUM(D$6)*100</f>
        <v>95.161290322580655</v>
      </c>
      <c r="E19" s="14">
        <f>SUM(E7)/SUM(E$6)*100</f>
        <v>58.333333333333336</v>
      </c>
      <c r="F19" s="14">
        <f>SUM(F7)/SUM(F$6)*100</f>
        <v>13.142857142857142</v>
      </c>
    </row>
    <row r="20" spans="1:8" x14ac:dyDescent="0.25">
      <c r="A20" s="2" t="s">
        <v>33</v>
      </c>
      <c r="B20" s="14">
        <f>SUM(B8)/SUM(B$6)*100</f>
        <v>8.2162162162162158</v>
      </c>
      <c r="C20" s="14">
        <f t="shared" ref="B20:F21" si="2">SUM(C8)/SUM(C$6)*100</f>
        <v>20.394736842105264</v>
      </c>
      <c r="D20" s="14">
        <f t="shared" si="2"/>
        <v>3.225806451612903</v>
      </c>
      <c r="E20" s="14">
        <f>SUM(E8)/SUM(E$6)*100</f>
        <v>0</v>
      </c>
      <c r="F20" s="14">
        <f t="shared" si="2"/>
        <v>0</v>
      </c>
    </row>
    <row r="21" spans="1:8" x14ac:dyDescent="0.25">
      <c r="A21" s="9" t="s">
        <v>17</v>
      </c>
      <c r="B21" s="14">
        <f t="shared" si="2"/>
        <v>22.162162162162165</v>
      </c>
      <c r="C21" s="14">
        <f t="shared" si="2"/>
        <v>13.486842105263158</v>
      </c>
      <c r="D21" s="14">
        <f t="shared" si="2"/>
        <v>1.6129032258064515</v>
      </c>
      <c r="E21" s="14">
        <f>IF(E9="-","-",SUM(E9)/SUM(E$6)*100)</f>
        <v>41.666666666666671</v>
      </c>
      <c r="F21" s="14">
        <f t="shared" si="2"/>
        <v>86.857142857142861</v>
      </c>
    </row>
    <row r="22" spans="1:8" x14ac:dyDescent="0.25">
      <c r="A22" s="23" t="s">
        <v>35</v>
      </c>
      <c r="B22" s="61">
        <f t="shared" ref="B22:D22" si="3">SUM(B23:B25)</f>
        <v>100</v>
      </c>
      <c r="C22" s="61">
        <f t="shared" si="3"/>
        <v>100</v>
      </c>
      <c r="D22" s="61">
        <f t="shared" si="3"/>
        <v>100</v>
      </c>
      <c r="E22" s="61">
        <f>SUM(E23:E25)</f>
        <v>99.999999999999986</v>
      </c>
      <c r="F22" s="61">
        <f>SUM(F23:F25)</f>
        <v>99.999999999999986</v>
      </c>
    </row>
    <row r="23" spans="1:8" x14ac:dyDescent="0.25">
      <c r="A23" s="2" t="s">
        <v>32</v>
      </c>
      <c r="B23" s="14">
        <f>SUM(B11)/SUM(B$10)*100</f>
        <v>74.018944519621115</v>
      </c>
      <c r="C23" s="14">
        <f>SUM(C11)/SUM(C$10)*100</f>
        <v>63.585434173669462</v>
      </c>
      <c r="D23" s="14">
        <f>SUM(D11)/SUM(D$10)*100</f>
        <v>90.353697749196144</v>
      </c>
      <c r="E23" s="14">
        <f>SUM(E11)/SUM(E$10)*100</f>
        <v>66.666666666666657</v>
      </c>
      <c r="F23" s="14">
        <f>SUM(F11)/SUM(F$10)*100</f>
        <v>53.225806451612897</v>
      </c>
    </row>
    <row r="24" spans="1:8" x14ac:dyDescent="0.25">
      <c r="A24" s="2" t="s">
        <v>33</v>
      </c>
      <c r="B24" s="14">
        <f t="shared" ref="B24:F25" si="4">SUM(B12)/SUM(B$10)*100</f>
        <v>9.8782138024357238</v>
      </c>
      <c r="C24" s="14">
        <f t="shared" si="4"/>
        <v>17.927170868347339</v>
      </c>
      <c r="D24" s="14">
        <f t="shared" si="4"/>
        <v>2.572347266881029</v>
      </c>
      <c r="E24" s="14" t="str">
        <f>IF(E12="-","-",SUM(E12)/SUM(E$10)*100)</f>
        <v>-</v>
      </c>
      <c r="F24" s="14">
        <f t="shared" si="4"/>
        <v>1.6129032258064515</v>
      </c>
    </row>
    <row r="25" spans="1:8" ht="15.75" thickBot="1" x14ac:dyDescent="0.3">
      <c r="A25" s="3" t="s">
        <v>17</v>
      </c>
      <c r="B25" s="17">
        <f t="shared" si="4"/>
        <v>16.102841677943168</v>
      </c>
      <c r="C25" s="17">
        <f t="shared" si="4"/>
        <v>18.487394957983195</v>
      </c>
      <c r="D25" s="17">
        <f t="shared" si="4"/>
        <v>7.07395498392283</v>
      </c>
      <c r="E25" s="17">
        <f t="shared" si="4"/>
        <v>33.333333333333329</v>
      </c>
      <c r="F25" s="17">
        <f t="shared" si="4"/>
        <v>45.161290322580641</v>
      </c>
    </row>
    <row r="26" spans="1:8" x14ac:dyDescent="0.25">
      <c r="A26" s="11" t="s">
        <v>24</v>
      </c>
      <c r="E26" s="10"/>
      <c r="F26" s="10"/>
    </row>
    <row r="27" spans="1:8" x14ac:dyDescent="0.25">
      <c r="A27" s="12" t="s">
        <v>50</v>
      </c>
    </row>
    <row r="28" spans="1:8" x14ac:dyDescent="0.25">
      <c r="A28" s="12"/>
      <c r="B28" s="2"/>
      <c r="C28" s="2"/>
      <c r="D28" s="2"/>
    </row>
    <row r="29" spans="1:8" x14ac:dyDescent="0.25">
      <c r="A29" s="2"/>
      <c r="B29" s="2"/>
      <c r="C29" s="2"/>
      <c r="D29" s="2"/>
      <c r="E29" s="2"/>
      <c r="F29" s="2"/>
      <c r="H29" s="38"/>
    </row>
    <row r="30" spans="1:8" x14ac:dyDescent="0.25">
      <c r="A30" s="2"/>
      <c r="B30" s="2"/>
      <c r="C30" s="2"/>
      <c r="D30" s="2"/>
      <c r="E30" s="2"/>
      <c r="F30" s="2"/>
    </row>
    <row r="31" spans="1:8" x14ac:dyDescent="0.25">
      <c r="A31" s="2"/>
      <c r="B31" s="2"/>
      <c r="C31" s="2"/>
      <c r="D31" s="2"/>
      <c r="E31" s="2"/>
      <c r="F31" s="2"/>
    </row>
    <row r="32" spans="1:8" x14ac:dyDescent="0.25">
      <c r="A32" s="2"/>
      <c r="B32" s="2"/>
      <c r="C32" s="2"/>
      <c r="D32" s="2"/>
      <c r="E32" s="2"/>
      <c r="F32" s="2"/>
    </row>
    <row r="33" spans="1:7" x14ac:dyDescent="0.25">
      <c r="A33" s="2"/>
      <c r="B33" s="2"/>
      <c r="C33" s="2"/>
      <c r="D33" s="2"/>
      <c r="E33" s="2"/>
      <c r="F33" s="2"/>
    </row>
    <row r="34" spans="1:7" x14ac:dyDescent="0.25">
      <c r="A34" s="2"/>
      <c r="B34" s="2"/>
      <c r="C34" s="2"/>
      <c r="D34" s="2"/>
      <c r="E34" s="2"/>
      <c r="F34" s="2"/>
      <c r="G34" s="34"/>
    </row>
    <row r="35" spans="1:7" x14ac:dyDescent="0.25">
      <c r="A35" s="2"/>
      <c r="B35" s="2"/>
      <c r="C35" s="2"/>
      <c r="D35" s="2"/>
      <c r="E35" s="2"/>
      <c r="F35" s="2"/>
    </row>
    <row r="36" spans="1:7" x14ac:dyDescent="0.25">
      <c r="A36" s="2"/>
      <c r="B36" s="2"/>
      <c r="C36" s="2"/>
      <c r="D36" s="2"/>
      <c r="E36" s="2"/>
      <c r="F36" s="2"/>
    </row>
    <row r="37" spans="1:7" x14ac:dyDescent="0.25">
      <c r="A37" s="2"/>
      <c r="B37" s="2"/>
      <c r="C37" s="2"/>
      <c r="D37" s="2"/>
      <c r="E37" s="2"/>
      <c r="F37" s="2"/>
    </row>
    <row r="38" spans="1:7" x14ac:dyDescent="0.25">
      <c r="A38" s="2"/>
      <c r="B38" s="2"/>
      <c r="C38" s="2"/>
      <c r="D38" s="2"/>
      <c r="E38" s="2"/>
      <c r="F38" s="2"/>
    </row>
    <row r="39" spans="1:7" x14ac:dyDescent="0.25">
      <c r="A39" s="2"/>
      <c r="B39" s="2"/>
      <c r="C39" s="2"/>
      <c r="D39" s="2"/>
      <c r="E39" s="2"/>
      <c r="F39" s="2"/>
    </row>
    <row r="40" spans="1:7" x14ac:dyDescent="0.25">
      <c r="A40" s="2"/>
      <c r="B40" s="2"/>
      <c r="C40" s="2"/>
      <c r="D40" s="2"/>
      <c r="E40" s="2"/>
      <c r="F40" s="2"/>
    </row>
    <row r="41" spans="1:7" x14ac:dyDescent="0.25">
      <c r="A41" s="11" t="s">
        <v>24</v>
      </c>
      <c r="B41" s="2"/>
      <c r="C41" s="2"/>
      <c r="D41" s="2"/>
      <c r="E41" s="2"/>
      <c r="F41" s="2"/>
    </row>
    <row r="42" spans="1:7" x14ac:dyDescent="0.25">
      <c r="A42" s="12"/>
      <c r="B42" s="2"/>
      <c r="C42" s="2"/>
      <c r="D42" s="2"/>
      <c r="E42" s="2"/>
      <c r="F42" s="2"/>
    </row>
    <row r="43" spans="1:7" x14ac:dyDescent="0.25">
      <c r="A43" s="2"/>
      <c r="B43" s="2"/>
      <c r="C43" s="2"/>
      <c r="D43" s="2"/>
      <c r="E43" s="2"/>
      <c r="F43" s="2"/>
    </row>
    <row r="44" spans="1:7" x14ac:dyDescent="0.25">
      <c r="B44" s="2"/>
      <c r="C44" s="2"/>
      <c r="D44" s="2"/>
      <c r="E44" s="2"/>
      <c r="F44" s="2"/>
    </row>
    <row r="45" spans="1:7" x14ac:dyDescent="0.25">
      <c r="A45" s="2"/>
      <c r="B45" s="2"/>
      <c r="C45" s="2"/>
      <c r="D45" s="2"/>
      <c r="E45" s="2"/>
      <c r="F45" s="2"/>
    </row>
    <row r="46" spans="1:7" x14ac:dyDescent="0.25">
      <c r="A46" s="2"/>
      <c r="B46" s="2"/>
      <c r="C46" s="2"/>
      <c r="D46" s="2"/>
      <c r="E46" s="2"/>
      <c r="F46" s="2"/>
    </row>
    <row r="47" spans="1:7" x14ac:dyDescent="0.25">
      <c r="A47" s="2"/>
      <c r="B47" s="2"/>
      <c r="C47" s="2"/>
      <c r="D47" s="2"/>
      <c r="E47" s="2"/>
      <c r="F47" s="2"/>
    </row>
    <row r="48" spans="1:7" x14ac:dyDescent="0.25">
      <c r="A48" s="2"/>
      <c r="B48" s="2"/>
      <c r="C48" s="2"/>
      <c r="D48" s="2"/>
      <c r="E48" s="24"/>
      <c r="F48" s="24"/>
      <c r="G48" s="34"/>
    </row>
    <row r="49" spans="1:7" x14ac:dyDescent="0.25">
      <c r="A49" s="2"/>
      <c r="B49" s="2"/>
      <c r="C49" s="2"/>
      <c r="D49" s="2"/>
      <c r="E49" s="2"/>
      <c r="F49" s="2"/>
    </row>
    <row r="50" spans="1:7" x14ac:dyDescent="0.25">
      <c r="A50" s="2"/>
      <c r="B50" s="2"/>
      <c r="C50" s="2"/>
      <c r="D50" s="2"/>
      <c r="E50" s="2"/>
      <c r="F50" s="2"/>
    </row>
    <row r="51" spans="1:7" x14ac:dyDescent="0.25">
      <c r="A51" s="2"/>
      <c r="B51" s="2"/>
      <c r="C51" s="2"/>
      <c r="D51" s="2"/>
      <c r="E51" s="2"/>
      <c r="F51" s="2"/>
    </row>
    <row r="52" spans="1:7" x14ac:dyDescent="0.25">
      <c r="A52" s="2"/>
      <c r="B52" s="2"/>
      <c r="C52" s="2"/>
      <c r="D52" s="2"/>
      <c r="E52" s="2"/>
      <c r="F52" s="2"/>
    </row>
    <row r="53" spans="1:7" x14ac:dyDescent="0.25">
      <c r="A53" s="2"/>
      <c r="B53" s="2"/>
      <c r="C53" s="2"/>
      <c r="D53" s="2"/>
      <c r="E53" s="2"/>
      <c r="F53" s="2"/>
    </row>
    <row r="54" spans="1:7" x14ac:dyDescent="0.25">
      <c r="A54" s="2"/>
      <c r="B54" s="2"/>
      <c r="C54" s="2"/>
      <c r="D54" s="2"/>
      <c r="E54" s="2"/>
      <c r="F54" s="2"/>
    </row>
    <row r="55" spans="1:7" x14ac:dyDescent="0.25">
      <c r="A55" s="11" t="s">
        <v>24</v>
      </c>
      <c r="B55" s="2"/>
      <c r="C55" s="2"/>
      <c r="D55" s="2"/>
      <c r="E55" s="2"/>
      <c r="F55" s="2"/>
    </row>
    <row r="56" spans="1:7" x14ac:dyDescent="0.25">
      <c r="B56" s="2"/>
      <c r="C56" s="2"/>
      <c r="D56" s="2"/>
      <c r="E56" s="2"/>
      <c r="F56" s="2"/>
    </row>
    <row r="57" spans="1:7" x14ac:dyDescent="0.25">
      <c r="B57" s="2"/>
      <c r="C57" s="2"/>
      <c r="D57" s="2"/>
      <c r="E57" s="2"/>
      <c r="F57" s="2"/>
    </row>
    <row r="58" spans="1:7" x14ac:dyDescent="0.25">
      <c r="A58" s="2"/>
      <c r="B58" s="2"/>
      <c r="C58" s="2"/>
      <c r="D58" s="2"/>
      <c r="E58" s="2"/>
      <c r="F58" s="2"/>
    </row>
    <row r="59" spans="1:7" x14ac:dyDescent="0.25">
      <c r="A59" s="2"/>
      <c r="B59" s="2"/>
      <c r="C59" s="2"/>
      <c r="D59" s="2"/>
      <c r="E59" s="2"/>
      <c r="F59" s="2"/>
    </row>
    <row r="60" spans="1:7" x14ac:dyDescent="0.25">
      <c r="A60" s="2"/>
      <c r="B60" s="2"/>
      <c r="C60" s="2"/>
      <c r="D60" s="2"/>
      <c r="E60" s="2"/>
      <c r="F60" s="2"/>
      <c r="G60" s="34"/>
    </row>
    <row r="61" spans="1:7" x14ac:dyDescent="0.25">
      <c r="A61" s="2"/>
      <c r="B61" s="2"/>
      <c r="C61" s="2"/>
      <c r="D61" s="2"/>
      <c r="E61" s="2"/>
      <c r="F61" s="2"/>
    </row>
    <row r="62" spans="1:7" x14ac:dyDescent="0.25">
      <c r="A62" s="2"/>
      <c r="B62" s="2"/>
      <c r="C62" s="2"/>
      <c r="D62" s="2"/>
      <c r="E62" s="2"/>
      <c r="F62" s="2"/>
    </row>
    <row r="63" spans="1:7" x14ac:dyDescent="0.25">
      <c r="A63" s="2"/>
      <c r="B63" s="2"/>
      <c r="C63" s="2"/>
      <c r="D63" s="2"/>
      <c r="E63" s="2"/>
      <c r="F63" s="2"/>
    </row>
    <row r="64" spans="1:7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11" t="s">
        <v>24</v>
      </c>
      <c r="B69" s="2"/>
      <c r="C69" s="2"/>
      <c r="D69" s="2"/>
      <c r="E69" s="2"/>
      <c r="F69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B73" s="2"/>
      <c r="C73" s="2"/>
      <c r="D73" s="2"/>
      <c r="E73" s="2"/>
      <c r="F73" s="2"/>
    </row>
    <row r="74" spans="1:6" x14ac:dyDescent="0.25">
      <c r="E74" s="2"/>
      <c r="F74" s="2"/>
    </row>
  </sheetData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F16 E17 E21:E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showGridLines="0" workbookViewId="0"/>
  </sheetViews>
  <sheetFormatPr defaultRowHeight="15" x14ac:dyDescent="0.25"/>
  <cols>
    <col min="1" max="1" width="16.140625" customWidth="1"/>
    <col min="2" max="7" width="6.85546875" customWidth="1"/>
    <col min="8" max="8" width="2.140625" customWidth="1"/>
    <col min="9" max="10" width="10.28515625" customWidth="1"/>
  </cols>
  <sheetData>
    <row r="1" spans="1:14" ht="12" customHeight="1" x14ac:dyDescent="0.25">
      <c r="A1" s="2" t="s">
        <v>25</v>
      </c>
    </row>
    <row r="2" spans="1:14" ht="24.75" customHeight="1" x14ac:dyDescent="0.25">
      <c r="A2" s="1" t="s">
        <v>51</v>
      </c>
      <c r="B2" s="2"/>
      <c r="C2" s="2"/>
      <c r="D2" s="2"/>
      <c r="E2" s="2"/>
      <c r="F2" s="2"/>
    </row>
    <row r="3" spans="1:14" ht="4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4" ht="12" customHeight="1" x14ac:dyDescent="0.25">
      <c r="A4" s="9" t="s">
        <v>30</v>
      </c>
      <c r="B4" s="37" t="s">
        <v>12</v>
      </c>
      <c r="C4" s="37"/>
      <c r="D4" s="37"/>
      <c r="E4" s="37"/>
      <c r="F4" s="37"/>
      <c r="G4" s="37"/>
      <c r="I4" s="62" t="s">
        <v>36</v>
      </c>
      <c r="J4" s="62"/>
    </row>
    <row r="5" spans="1:14" ht="12" customHeight="1" x14ac:dyDescent="0.25">
      <c r="A5" s="9" t="s">
        <v>37</v>
      </c>
      <c r="B5" s="26" t="s">
        <v>14</v>
      </c>
      <c r="C5" s="26" t="s">
        <v>1</v>
      </c>
      <c r="D5" s="26" t="s">
        <v>0</v>
      </c>
      <c r="E5" s="26" t="s">
        <v>15</v>
      </c>
      <c r="F5" s="26" t="s">
        <v>17</v>
      </c>
      <c r="G5" s="26" t="s">
        <v>17</v>
      </c>
      <c r="H5" s="27"/>
      <c r="I5" s="10" t="s">
        <v>38</v>
      </c>
      <c r="J5" s="10" t="s">
        <v>39</v>
      </c>
    </row>
    <row r="6" spans="1:14" ht="12" customHeight="1" x14ac:dyDescent="0.25">
      <c r="A6" s="4"/>
      <c r="B6" s="5"/>
      <c r="C6" s="5"/>
      <c r="D6" s="5"/>
      <c r="E6" s="5"/>
      <c r="F6" s="5" t="s">
        <v>40</v>
      </c>
      <c r="G6" s="5"/>
      <c r="H6" s="28"/>
      <c r="I6" s="29" t="s">
        <v>1</v>
      </c>
      <c r="J6" s="29" t="s">
        <v>41</v>
      </c>
    </row>
    <row r="7" spans="1:14" ht="17.25" customHeight="1" x14ac:dyDescent="0.25">
      <c r="A7" s="23" t="s">
        <v>42</v>
      </c>
      <c r="B7" s="58">
        <f t="shared" ref="B7:G7" si="0">SUM(B8:B15)</f>
        <v>925</v>
      </c>
      <c r="C7" s="50">
        <f t="shared" si="0"/>
        <v>241</v>
      </c>
      <c r="D7" s="50">
        <f t="shared" si="0"/>
        <v>220</v>
      </c>
      <c r="E7" s="50">
        <f t="shared" si="0"/>
        <v>245</v>
      </c>
      <c r="F7" s="50">
        <f t="shared" si="0"/>
        <v>5</v>
      </c>
      <c r="G7" s="50">
        <f t="shared" si="0"/>
        <v>214</v>
      </c>
      <c r="I7" s="30">
        <f>C7/B7*100</f>
        <v>26.054054054054056</v>
      </c>
      <c r="J7" s="30">
        <f>SUM(D7:G7)/B7*100</f>
        <v>73.945945945945951</v>
      </c>
    </row>
    <row r="8" spans="1:14" ht="12" customHeight="1" x14ac:dyDescent="0.25">
      <c r="A8" s="25" t="s">
        <v>3</v>
      </c>
      <c r="B8" s="42">
        <f>SUM(C8:G8)</f>
        <v>108</v>
      </c>
      <c r="C8" s="42">
        <v>8</v>
      </c>
      <c r="D8" s="42">
        <v>9</v>
      </c>
      <c r="E8" s="42">
        <v>78</v>
      </c>
      <c r="F8" s="43" t="s">
        <v>2</v>
      </c>
      <c r="G8" s="42">
        <v>13</v>
      </c>
      <c r="I8" s="14">
        <f t="shared" ref="I8:I22" si="1">C8/B8*100</f>
        <v>7.4074074074074066</v>
      </c>
      <c r="J8" s="14">
        <f t="shared" ref="J8:J24" si="2">SUM(D8:G8)/B8*100</f>
        <v>92.592592592592595</v>
      </c>
    </row>
    <row r="9" spans="1:14" ht="12" customHeight="1" x14ac:dyDescent="0.25">
      <c r="A9" s="25" t="s">
        <v>4</v>
      </c>
      <c r="B9" s="42">
        <f t="shared" ref="B9:B15" si="3">SUM(C9:G9)</f>
        <v>90</v>
      </c>
      <c r="C9" s="42">
        <v>19</v>
      </c>
      <c r="D9" s="42">
        <v>18</v>
      </c>
      <c r="E9" s="42">
        <v>23</v>
      </c>
      <c r="F9" s="43">
        <v>2</v>
      </c>
      <c r="G9" s="42">
        <v>28</v>
      </c>
      <c r="I9" s="14">
        <f t="shared" si="1"/>
        <v>21.111111111111111</v>
      </c>
      <c r="J9" s="14">
        <f t="shared" si="2"/>
        <v>78.888888888888886</v>
      </c>
    </row>
    <row r="10" spans="1:14" ht="12" customHeight="1" x14ac:dyDescent="0.25">
      <c r="A10" s="25" t="s">
        <v>5</v>
      </c>
      <c r="B10" s="42">
        <f t="shared" si="3"/>
        <v>316</v>
      </c>
      <c r="C10" s="42">
        <v>139</v>
      </c>
      <c r="D10" s="42">
        <v>87</v>
      </c>
      <c r="E10" s="42">
        <v>31</v>
      </c>
      <c r="F10" s="42">
        <v>1</v>
      </c>
      <c r="G10" s="42">
        <v>58</v>
      </c>
      <c r="I10" s="14">
        <f t="shared" si="1"/>
        <v>43.9873417721519</v>
      </c>
      <c r="J10" s="14">
        <f t="shared" si="2"/>
        <v>56.0126582278481</v>
      </c>
    </row>
    <row r="11" spans="1:14" ht="12" customHeight="1" x14ac:dyDescent="0.25">
      <c r="A11" s="25" t="s">
        <v>6</v>
      </c>
      <c r="B11" s="42">
        <f t="shared" si="3"/>
        <v>169</v>
      </c>
      <c r="C11" s="42">
        <v>36</v>
      </c>
      <c r="D11" s="42">
        <v>29</v>
      </c>
      <c r="E11" s="42">
        <v>48</v>
      </c>
      <c r="F11" s="43" t="s">
        <v>2</v>
      </c>
      <c r="G11" s="42">
        <v>56</v>
      </c>
      <c r="I11" s="14">
        <f t="shared" si="1"/>
        <v>21.301775147928996</v>
      </c>
      <c r="J11" s="14">
        <f t="shared" si="2"/>
        <v>78.698224852071007</v>
      </c>
      <c r="N11" s="31"/>
    </row>
    <row r="12" spans="1:14" ht="12" customHeight="1" x14ac:dyDescent="0.25">
      <c r="A12" s="25" t="s">
        <v>7</v>
      </c>
      <c r="B12" s="42">
        <f t="shared" si="3"/>
        <v>80</v>
      </c>
      <c r="C12" s="42">
        <v>11</v>
      </c>
      <c r="D12" s="42">
        <v>14</v>
      </c>
      <c r="E12" s="42">
        <v>28</v>
      </c>
      <c r="F12" s="43" t="s">
        <v>2</v>
      </c>
      <c r="G12" s="42">
        <v>27</v>
      </c>
      <c r="I12" s="14">
        <f t="shared" si="1"/>
        <v>13.750000000000002</v>
      </c>
      <c r="J12" s="14">
        <f t="shared" si="2"/>
        <v>86.25</v>
      </c>
    </row>
    <row r="13" spans="1:14" ht="12" customHeight="1" x14ac:dyDescent="0.25">
      <c r="A13" s="25" t="s">
        <v>8</v>
      </c>
      <c r="B13" s="42">
        <f t="shared" si="3"/>
        <v>64</v>
      </c>
      <c r="C13" s="42">
        <v>6</v>
      </c>
      <c r="D13" s="42">
        <v>23</v>
      </c>
      <c r="E13" s="42">
        <v>16</v>
      </c>
      <c r="F13" s="43">
        <v>1</v>
      </c>
      <c r="G13" s="42">
        <v>18</v>
      </c>
      <c r="I13" s="14">
        <f t="shared" si="1"/>
        <v>9.375</v>
      </c>
      <c r="J13" s="14">
        <f t="shared" si="2"/>
        <v>90.625</v>
      </c>
    </row>
    <row r="14" spans="1:14" ht="12" customHeight="1" x14ac:dyDescent="0.25">
      <c r="A14" s="2" t="s">
        <v>9</v>
      </c>
      <c r="B14" s="42">
        <f t="shared" si="3"/>
        <v>61</v>
      </c>
      <c r="C14" s="42">
        <v>10</v>
      </c>
      <c r="D14" s="42">
        <v>26</v>
      </c>
      <c r="E14" s="42">
        <v>14</v>
      </c>
      <c r="F14" s="43" t="s">
        <v>2</v>
      </c>
      <c r="G14" s="42">
        <v>11</v>
      </c>
      <c r="I14" s="14">
        <f t="shared" si="1"/>
        <v>16.393442622950818</v>
      </c>
      <c r="J14" s="14">
        <f t="shared" si="2"/>
        <v>83.606557377049185</v>
      </c>
    </row>
    <row r="15" spans="1:14" ht="12" customHeight="1" x14ac:dyDescent="0.25">
      <c r="A15" s="32" t="s">
        <v>10</v>
      </c>
      <c r="B15" s="42">
        <f t="shared" si="3"/>
        <v>37</v>
      </c>
      <c r="C15" s="43">
        <v>12</v>
      </c>
      <c r="D15" s="42">
        <v>14</v>
      </c>
      <c r="E15" s="42">
        <v>7</v>
      </c>
      <c r="F15" s="43">
        <v>1</v>
      </c>
      <c r="G15" s="43">
        <v>3</v>
      </c>
      <c r="I15" s="14">
        <f>IF(C15="-","-",(C15/B15*100))</f>
        <v>32.432432432432435</v>
      </c>
      <c r="J15" s="14">
        <f t="shared" si="2"/>
        <v>67.567567567567565</v>
      </c>
    </row>
    <row r="16" spans="1:14" ht="17.25" customHeight="1" x14ac:dyDescent="0.25">
      <c r="A16" s="7" t="s">
        <v>43</v>
      </c>
      <c r="B16" s="58">
        <f>SUM(B17:B24)</f>
        <v>739</v>
      </c>
      <c r="C16" s="50">
        <f>SUM(C17:C24)</f>
        <v>327</v>
      </c>
      <c r="D16" s="50">
        <f>SUM(D17:D24)</f>
        <v>194</v>
      </c>
      <c r="E16" s="50">
        <f>SUM(E17:E24)</f>
        <v>104</v>
      </c>
      <c r="F16" s="50">
        <f>IF(SUM(F17:F24)=0,"-",SUM(F17:F24))</f>
        <v>6</v>
      </c>
      <c r="G16" s="50">
        <f>SUM(G17:G24)</f>
        <v>108</v>
      </c>
      <c r="I16" s="30">
        <f t="shared" si="1"/>
        <v>44.248985115020297</v>
      </c>
      <c r="J16" s="30">
        <f t="shared" si="2"/>
        <v>55.751014884979696</v>
      </c>
      <c r="L16" s="33"/>
    </row>
    <row r="17" spans="1:12" ht="12" customHeight="1" x14ac:dyDescent="0.25">
      <c r="A17" s="32" t="s">
        <v>3</v>
      </c>
      <c r="B17" s="41">
        <f>SUM(C17:G17)</f>
        <v>47</v>
      </c>
      <c r="C17" s="42">
        <v>28</v>
      </c>
      <c r="D17" s="42">
        <v>3</v>
      </c>
      <c r="E17" s="42">
        <v>8</v>
      </c>
      <c r="F17" s="43" t="s">
        <v>2</v>
      </c>
      <c r="G17" s="42">
        <v>8</v>
      </c>
      <c r="I17" s="14">
        <f t="shared" si="1"/>
        <v>59.574468085106382</v>
      </c>
      <c r="J17" s="14">
        <f t="shared" si="2"/>
        <v>40.425531914893611</v>
      </c>
      <c r="L17" s="33"/>
    </row>
    <row r="18" spans="1:12" ht="12" customHeight="1" x14ac:dyDescent="0.25">
      <c r="A18" s="25" t="s">
        <v>4</v>
      </c>
      <c r="B18" s="41">
        <f t="shared" ref="B18:B24" si="4">SUM(C18:G18)</f>
        <v>119</v>
      </c>
      <c r="C18" s="42">
        <v>70</v>
      </c>
      <c r="D18" s="42">
        <v>16</v>
      </c>
      <c r="E18" s="42">
        <v>21</v>
      </c>
      <c r="F18" s="43" t="s">
        <v>2</v>
      </c>
      <c r="G18" s="42">
        <v>12</v>
      </c>
      <c r="I18" s="14">
        <f t="shared" si="1"/>
        <v>58.82352941176471</v>
      </c>
      <c r="J18" s="14">
        <f t="shared" si="2"/>
        <v>41.17647058823529</v>
      </c>
      <c r="L18" s="33"/>
    </row>
    <row r="19" spans="1:12" ht="12" customHeight="1" x14ac:dyDescent="0.25">
      <c r="A19" s="25" t="s">
        <v>5</v>
      </c>
      <c r="B19" s="41">
        <f t="shared" si="4"/>
        <v>330</v>
      </c>
      <c r="C19" s="42">
        <v>188</v>
      </c>
      <c r="D19" s="42">
        <v>87</v>
      </c>
      <c r="E19" s="42">
        <v>25</v>
      </c>
      <c r="F19" s="42">
        <v>5</v>
      </c>
      <c r="G19" s="42">
        <v>25</v>
      </c>
      <c r="I19" s="14">
        <f t="shared" si="1"/>
        <v>56.969696969696969</v>
      </c>
      <c r="J19" s="14">
        <f t="shared" si="2"/>
        <v>43.030303030303031</v>
      </c>
    </row>
    <row r="20" spans="1:12" ht="12" customHeight="1" x14ac:dyDescent="0.25">
      <c r="A20" s="25" t="s">
        <v>6</v>
      </c>
      <c r="B20" s="41">
        <f t="shared" si="4"/>
        <v>109</v>
      </c>
      <c r="C20" s="42">
        <v>21</v>
      </c>
      <c r="D20" s="42">
        <v>29</v>
      </c>
      <c r="E20" s="42">
        <v>16</v>
      </c>
      <c r="F20" s="43" t="s">
        <v>2</v>
      </c>
      <c r="G20" s="42">
        <v>43</v>
      </c>
      <c r="I20" s="14">
        <f t="shared" si="1"/>
        <v>19.26605504587156</v>
      </c>
      <c r="J20" s="14">
        <f t="shared" si="2"/>
        <v>80.733944954128447</v>
      </c>
    </row>
    <row r="21" spans="1:12" ht="12" customHeight="1" x14ac:dyDescent="0.25">
      <c r="A21" s="25" t="s">
        <v>7</v>
      </c>
      <c r="B21" s="41">
        <f t="shared" si="4"/>
        <v>42</v>
      </c>
      <c r="C21" s="42">
        <v>6</v>
      </c>
      <c r="D21" s="42">
        <v>15</v>
      </c>
      <c r="E21" s="42">
        <v>12</v>
      </c>
      <c r="F21" s="43" t="s">
        <v>2</v>
      </c>
      <c r="G21" s="42">
        <v>9</v>
      </c>
      <c r="I21" s="14">
        <f t="shared" si="1"/>
        <v>14.285714285714285</v>
      </c>
      <c r="J21" s="14">
        <f t="shared" si="2"/>
        <v>85.714285714285708</v>
      </c>
    </row>
    <row r="22" spans="1:12" ht="12" customHeight="1" x14ac:dyDescent="0.25">
      <c r="A22" s="25" t="s">
        <v>8</v>
      </c>
      <c r="B22" s="41">
        <f t="shared" si="4"/>
        <v>49</v>
      </c>
      <c r="C22" s="42">
        <v>10</v>
      </c>
      <c r="D22" s="42">
        <v>20</v>
      </c>
      <c r="E22" s="42">
        <v>11</v>
      </c>
      <c r="F22" s="43" t="s">
        <v>2</v>
      </c>
      <c r="G22" s="42">
        <v>8</v>
      </c>
      <c r="I22" s="14">
        <f t="shared" si="1"/>
        <v>20.408163265306122</v>
      </c>
      <c r="J22" s="14">
        <f t="shared" si="2"/>
        <v>79.591836734693871</v>
      </c>
    </row>
    <row r="23" spans="1:12" ht="12" customHeight="1" x14ac:dyDescent="0.25">
      <c r="A23" s="2" t="s">
        <v>9</v>
      </c>
      <c r="B23" s="41">
        <f t="shared" si="4"/>
        <v>23</v>
      </c>
      <c r="C23" s="43" t="s">
        <v>2</v>
      </c>
      <c r="D23" s="42">
        <v>16</v>
      </c>
      <c r="E23" s="42">
        <v>4</v>
      </c>
      <c r="F23" s="43">
        <v>1</v>
      </c>
      <c r="G23" s="42">
        <v>2</v>
      </c>
      <c r="I23" s="14" t="str">
        <f t="shared" ref="I23:I24" si="5">IF(C23="-","-",(C23/B23*100))</f>
        <v>-</v>
      </c>
      <c r="J23" s="14">
        <f t="shared" si="2"/>
        <v>100</v>
      </c>
    </row>
    <row r="24" spans="1:12" ht="12" customHeight="1" x14ac:dyDescent="0.25">
      <c r="A24" s="32" t="s">
        <v>10</v>
      </c>
      <c r="B24" s="41">
        <f t="shared" si="4"/>
        <v>20</v>
      </c>
      <c r="C24" s="43">
        <v>4</v>
      </c>
      <c r="D24" s="42">
        <v>8</v>
      </c>
      <c r="E24" s="43">
        <v>7</v>
      </c>
      <c r="F24" s="43" t="s">
        <v>2</v>
      </c>
      <c r="G24" s="43">
        <v>1</v>
      </c>
      <c r="I24" s="14">
        <f t="shared" si="5"/>
        <v>20</v>
      </c>
      <c r="J24" s="14">
        <f t="shared" si="2"/>
        <v>80</v>
      </c>
    </row>
    <row r="25" spans="1:12" ht="17.25" customHeight="1" x14ac:dyDescent="0.25">
      <c r="A25" s="23" t="s">
        <v>22</v>
      </c>
      <c r="B25" s="50">
        <f t="shared" ref="B25:E25" si="6">IF(SUM(B26:B33)=0,"-",SUM(B26:B33))</f>
        <v>186</v>
      </c>
      <c r="C25" s="50">
        <f t="shared" si="6"/>
        <v>-86</v>
      </c>
      <c r="D25" s="50">
        <f t="shared" si="6"/>
        <v>26</v>
      </c>
      <c r="E25" s="50">
        <f t="shared" si="6"/>
        <v>141</v>
      </c>
      <c r="F25" s="50">
        <f>IF(SUM(F26:F33)=0,"-",SUM(F26:F33))</f>
        <v>-1</v>
      </c>
      <c r="G25" s="50">
        <f>IF(SUM(G26:G33)=0,"-",SUM(G26:G33))</f>
        <v>106</v>
      </c>
      <c r="I25" s="30" t="s">
        <v>11</v>
      </c>
      <c r="J25" s="30" t="s">
        <v>11</v>
      </c>
    </row>
    <row r="26" spans="1:12" ht="12" customHeight="1" x14ac:dyDescent="0.25">
      <c r="A26" s="25" t="s">
        <v>3</v>
      </c>
      <c r="B26" s="41">
        <f>SUM(C26:G26)</f>
        <v>61</v>
      </c>
      <c r="C26" s="41">
        <f t="shared" ref="C26:G27" si="7">IF(SUM(C8)-SUM(C17)=0,"-",(SUM(C8)-SUM(C17)))</f>
        <v>-20</v>
      </c>
      <c r="D26" s="41">
        <f t="shared" si="7"/>
        <v>6</v>
      </c>
      <c r="E26" s="41">
        <f t="shared" si="7"/>
        <v>70</v>
      </c>
      <c r="F26" s="41" t="str">
        <f t="shared" si="7"/>
        <v>-</v>
      </c>
      <c r="G26" s="41">
        <f t="shared" si="7"/>
        <v>5</v>
      </c>
      <c r="I26" s="14" t="s">
        <v>11</v>
      </c>
      <c r="J26" s="14" t="s">
        <v>11</v>
      </c>
    </row>
    <row r="27" spans="1:12" ht="12" customHeight="1" x14ac:dyDescent="0.25">
      <c r="A27" s="25" t="s">
        <v>4</v>
      </c>
      <c r="B27" s="41">
        <f t="shared" ref="B27:B33" si="8">SUM(C27:G27)</f>
        <v>-29</v>
      </c>
      <c r="C27" s="41">
        <f t="shared" si="7"/>
        <v>-51</v>
      </c>
      <c r="D27" s="41">
        <f t="shared" si="7"/>
        <v>2</v>
      </c>
      <c r="E27" s="41">
        <f t="shared" si="7"/>
        <v>2</v>
      </c>
      <c r="F27" s="41">
        <f t="shared" si="7"/>
        <v>2</v>
      </c>
      <c r="G27" s="41">
        <f t="shared" si="7"/>
        <v>16</v>
      </c>
      <c r="I27" s="14" t="s">
        <v>11</v>
      </c>
      <c r="J27" s="14" t="s">
        <v>11</v>
      </c>
    </row>
    <row r="28" spans="1:12" ht="12" customHeight="1" x14ac:dyDescent="0.25">
      <c r="A28" s="25" t="s">
        <v>5</v>
      </c>
      <c r="B28" s="41">
        <f t="shared" si="8"/>
        <v>-14</v>
      </c>
      <c r="C28" s="41">
        <f t="shared" ref="C28:G33" si="9">IF(SUM(C10)-SUM(C19)=0,"-",(SUM(C10)-SUM(C19)))</f>
        <v>-49</v>
      </c>
      <c r="D28" s="41" t="str">
        <f t="shared" si="9"/>
        <v>-</v>
      </c>
      <c r="E28" s="41">
        <f t="shared" si="9"/>
        <v>6</v>
      </c>
      <c r="F28" s="41">
        <f t="shared" si="9"/>
        <v>-4</v>
      </c>
      <c r="G28" s="41">
        <f t="shared" si="9"/>
        <v>33</v>
      </c>
      <c r="I28" s="14" t="s">
        <v>11</v>
      </c>
      <c r="J28" s="14" t="s">
        <v>11</v>
      </c>
    </row>
    <row r="29" spans="1:12" ht="12" customHeight="1" x14ac:dyDescent="0.25">
      <c r="A29" s="25" t="s">
        <v>6</v>
      </c>
      <c r="B29" s="41">
        <f t="shared" si="8"/>
        <v>60</v>
      </c>
      <c r="C29" s="41">
        <f t="shared" si="9"/>
        <v>15</v>
      </c>
      <c r="D29" s="41" t="str">
        <f t="shared" si="9"/>
        <v>-</v>
      </c>
      <c r="E29" s="41">
        <f t="shared" si="9"/>
        <v>32</v>
      </c>
      <c r="F29" s="41" t="str">
        <f t="shared" si="9"/>
        <v>-</v>
      </c>
      <c r="G29" s="41">
        <f t="shared" si="9"/>
        <v>13</v>
      </c>
      <c r="I29" s="14" t="s">
        <v>11</v>
      </c>
      <c r="J29" s="14" t="s">
        <v>11</v>
      </c>
    </row>
    <row r="30" spans="1:12" ht="12" customHeight="1" x14ac:dyDescent="0.25">
      <c r="A30" s="25" t="s">
        <v>7</v>
      </c>
      <c r="B30" s="41">
        <f t="shared" si="8"/>
        <v>38</v>
      </c>
      <c r="C30" s="41">
        <f t="shared" si="9"/>
        <v>5</v>
      </c>
      <c r="D30" s="41">
        <f t="shared" si="9"/>
        <v>-1</v>
      </c>
      <c r="E30" s="41">
        <f t="shared" si="9"/>
        <v>16</v>
      </c>
      <c r="F30" s="41" t="str">
        <f t="shared" si="9"/>
        <v>-</v>
      </c>
      <c r="G30" s="41">
        <f t="shared" si="9"/>
        <v>18</v>
      </c>
      <c r="I30" s="14" t="s">
        <v>11</v>
      </c>
      <c r="J30" s="14" t="s">
        <v>11</v>
      </c>
    </row>
    <row r="31" spans="1:12" ht="12" customHeight="1" x14ac:dyDescent="0.25">
      <c r="A31" s="25" t="s">
        <v>8</v>
      </c>
      <c r="B31" s="41">
        <f t="shared" si="8"/>
        <v>15</v>
      </c>
      <c r="C31" s="41">
        <f t="shared" si="9"/>
        <v>-4</v>
      </c>
      <c r="D31" s="41">
        <f t="shared" si="9"/>
        <v>3</v>
      </c>
      <c r="E31" s="41">
        <f t="shared" si="9"/>
        <v>5</v>
      </c>
      <c r="F31" s="41">
        <f t="shared" si="9"/>
        <v>1</v>
      </c>
      <c r="G31" s="41">
        <f t="shared" si="9"/>
        <v>10</v>
      </c>
      <c r="I31" s="14" t="s">
        <v>11</v>
      </c>
      <c r="J31" s="14" t="s">
        <v>11</v>
      </c>
    </row>
    <row r="32" spans="1:12" ht="12" customHeight="1" x14ac:dyDescent="0.25">
      <c r="A32" s="2" t="s">
        <v>9</v>
      </c>
      <c r="B32" s="41">
        <f t="shared" si="8"/>
        <v>38</v>
      </c>
      <c r="C32" s="41">
        <f t="shared" si="9"/>
        <v>10</v>
      </c>
      <c r="D32" s="41">
        <f t="shared" si="9"/>
        <v>10</v>
      </c>
      <c r="E32" s="41">
        <f t="shared" si="9"/>
        <v>10</v>
      </c>
      <c r="F32" s="41">
        <f t="shared" si="9"/>
        <v>-1</v>
      </c>
      <c r="G32" s="41">
        <f t="shared" si="9"/>
        <v>9</v>
      </c>
      <c r="I32" s="14" t="s">
        <v>11</v>
      </c>
      <c r="J32" s="14" t="s">
        <v>11</v>
      </c>
    </row>
    <row r="33" spans="1:12" ht="12" customHeight="1" thickBot="1" x14ac:dyDescent="0.3">
      <c r="A33" s="35" t="s">
        <v>10</v>
      </c>
      <c r="B33" s="45">
        <f t="shared" si="8"/>
        <v>17</v>
      </c>
      <c r="C33" s="45">
        <f t="shared" si="9"/>
        <v>8</v>
      </c>
      <c r="D33" s="45">
        <f t="shared" si="9"/>
        <v>6</v>
      </c>
      <c r="E33" s="45" t="str">
        <f t="shared" si="9"/>
        <v>-</v>
      </c>
      <c r="F33" s="45">
        <f t="shared" si="9"/>
        <v>1</v>
      </c>
      <c r="G33" s="45">
        <f t="shared" si="9"/>
        <v>2</v>
      </c>
      <c r="H33" s="36"/>
      <c r="I33" s="17" t="s">
        <v>11</v>
      </c>
      <c r="J33" s="17" t="s">
        <v>11</v>
      </c>
    </row>
    <row r="34" spans="1:12" ht="12" customHeight="1" x14ac:dyDescent="0.25">
      <c r="A34" s="11" t="s">
        <v>24</v>
      </c>
    </row>
    <row r="35" spans="1:12" ht="12" customHeight="1" x14ac:dyDescent="0.25">
      <c r="A35" s="12" t="s">
        <v>50</v>
      </c>
    </row>
    <row r="36" spans="1:12" ht="6.75" customHeight="1" x14ac:dyDescent="0.25"/>
    <row r="37" spans="1:12" ht="12" customHeight="1" x14ac:dyDescent="0.25"/>
    <row r="38" spans="1:12" ht="12" customHeight="1" x14ac:dyDescent="0.25"/>
    <row r="39" spans="1:12" ht="12" customHeight="1" x14ac:dyDescent="0.25">
      <c r="L39" s="38"/>
    </row>
    <row r="40" spans="1:12" ht="12" customHeight="1" x14ac:dyDescent="0.25"/>
    <row r="41" spans="1:12" ht="12" customHeight="1" x14ac:dyDescent="0.25"/>
    <row r="42" spans="1:12" ht="12" customHeight="1" x14ac:dyDescent="0.25"/>
    <row r="43" spans="1:12" ht="12" customHeight="1" x14ac:dyDescent="0.25">
      <c r="K43" s="34"/>
    </row>
    <row r="44" spans="1:12" ht="12" customHeight="1" x14ac:dyDescent="0.25"/>
    <row r="45" spans="1:12" ht="12" customHeight="1" x14ac:dyDescent="0.25"/>
    <row r="46" spans="1:12" ht="12" customHeight="1" x14ac:dyDescent="0.25"/>
    <row r="47" spans="1:12" ht="12" customHeight="1" x14ac:dyDescent="0.25"/>
    <row r="48" spans="1:12" ht="12" customHeight="1" x14ac:dyDescent="0.25"/>
    <row r="49" spans="1:11" ht="12" customHeight="1" x14ac:dyDescent="0.25"/>
    <row r="50" spans="1:11" ht="12" customHeight="1" x14ac:dyDescent="0.25"/>
    <row r="51" spans="1:11" ht="9" customHeight="1" x14ac:dyDescent="0.25"/>
    <row r="52" spans="1:11" ht="12" customHeight="1" x14ac:dyDescent="0.25">
      <c r="A52" s="11" t="s">
        <v>24</v>
      </c>
      <c r="G52" s="34"/>
    </row>
    <row r="53" spans="1:11" ht="12" customHeight="1" x14ac:dyDescent="0.25">
      <c r="A53" s="12"/>
      <c r="G53" s="34"/>
    </row>
    <row r="54" spans="1:11" ht="12" customHeight="1" x14ac:dyDescent="0.25"/>
    <row r="55" spans="1:11" ht="12" customHeight="1" x14ac:dyDescent="0.25"/>
    <row r="56" spans="1:11" ht="12" customHeight="1" x14ac:dyDescent="0.25"/>
    <row r="57" spans="1:11" ht="12" customHeight="1" x14ac:dyDescent="0.25"/>
    <row r="58" spans="1:11" ht="12" customHeight="1" x14ac:dyDescent="0.25"/>
    <row r="59" spans="1:11" ht="12" customHeight="1" x14ac:dyDescent="0.25">
      <c r="K59" s="34"/>
    </row>
    <row r="60" spans="1:11" ht="12" customHeight="1" x14ac:dyDescent="0.25"/>
    <row r="61" spans="1:11" ht="12" customHeight="1" x14ac:dyDescent="0.25"/>
    <row r="62" spans="1:11" ht="12" customHeight="1" x14ac:dyDescent="0.25"/>
    <row r="63" spans="1:11" ht="12" customHeight="1" x14ac:dyDescent="0.25"/>
    <row r="64" spans="1:11" ht="12" customHeight="1" x14ac:dyDescent="0.25"/>
    <row r="65" spans="1:1" ht="12" customHeight="1" x14ac:dyDescent="0.25"/>
    <row r="66" spans="1:1" ht="12" customHeight="1" x14ac:dyDescent="0.25"/>
    <row r="67" spans="1:1" ht="12" customHeight="1" x14ac:dyDescent="0.25"/>
    <row r="68" spans="1:1" ht="12" customHeight="1" x14ac:dyDescent="0.25"/>
    <row r="69" spans="1:1" ht="12" customHeight="1" x14ac:dyDescent="0.25">
      <c r="A69" s="11" t="s">
        <v>24</v>
      </c>
    </row>
    <row r="70" spans="1:1" ht="12" customHeight="1" x14ac:dyDescent="0.25"/>
    <row r="71" spans="1:1" ht="12" customHeight="1" x14ac:dyDescent="0.25"/>
    <row r="72" spans="1:1" ht="12" customHeight="1" x14ac:dyDescent="0.25"/>
    <row r="73" spans="1:1" ht="12" customHeight="1" x14ac:dyDescent="0.25"/>
    <row r="74" spans="1:1" ht="12" customHeight="1" x14ac:dyDescent="0.25"/>
    <row r="75" spans="1:1" ht="12" customHeight="1" x14ac:dyDescent="0.25"/>
    <row r="76" spans="1:1" ht="12" customHeight="1" x14ac:dyDescent="0.25"/>
    <row r="77" spans="1:1" ht="12" customHeight="1" x14ac:dyDescent="0.25"/>
    <row r="78" spans="1:1" ht="12" customHeight="1" x14ac:dyDescent="0.25"/>
    <row r="79" spans="1:1" ht="12" customHeight="1" x14ac:dyDescent="0.25"/>
    <row r="80" spans="1:1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</sheetData>
  <mergeCells count="1">
    <mergeCell ref="I4:J4"/>
  </mergeCells>
  <pageMargins left="0.70866141732283472" right="0.70866141732283472" top="0.15748031496062992" bottom="0.15748031496062992" header="0.31496062992125984" footer="0.31496062992125984"/>
  <pageSetup paperSize="9" orientation="portrait" r:id="rId1"/>
  <ignoredErrors>
    <ignoredError sqref="A27 A18 A9" twoDigitTextYear="1"/>
    <ignoredError sqref="I15 B25 B16 F16" formula="1"/>
    <ignoredError sqref="J9:J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Country of birth</vt:lpstr>
      <vt:lpstr>Country of birth, sex</vt:lpstr>
      <vt:lpstr>Mother tounge</vt:lpstr>
      <vt:lpstr>Country of birth, 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2021-09-02T06:50:56Z</cp:lastPrinted>
  <dcterms:created xsi:type="dcterms:W3CDTF">2013-12-04T11:36:50Z</dcterms:created>
  <dcterms:modified xsi:type="dcterms:W3CDTF">2022-08-10T07:47:45Z</dcterms:modified>
</cp:coreProperties>
</file>