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C73207C4-374D-4ED0-9330-84462079D59F}" xr6:coauthVersionLast="47" xr6:coauthVersionMax="47" xr10:uidLastSave="{00000000-0000-0000-0000-000000000000}"/>
  <bookViews>
    <workbookView xWindow="2385" yWindow="1275" windowWidth="21600" windowHeight="13365" xr2:uid="{00000000-000D-0000-FFFF-FFFF00000000}"/>
  </bookViews>
  <sheets>
    <sheet name="Flyttland, födelseland" sheetId="1" r:id="rId1"/>
    <sheet name="Flyttland, födelseland, kön" sheetId="2" r:id="rId2"/>
    <sheet name="Flyttland, språk" sheetId="3" r:id="rId3"/>
    <sheet name="Födelseland, språk" sheetId="5" r:id="rId4"/>
    <sheet name="Födelseland, ålder" sheetId="4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" l="1"/>
  <c r="H9" i="2"/>
  <c r="H8" i="2"/>
  <c r="H7" i="2"/>
  <c r="C15" i="5"/>
  <c r="C16" i="5"/>
  <c r="C17" i="5"/>
  <c r="C23" i="5"/>
  <c r="C24" i="5"/>
  <c r="C10" i="5"/>
  <c r="C25" i="5" s="1"/>
  <c r="B13" i="5"/>
  <c r="B12" i="5"/>
  <c r="B11" i="5"/>
  <c r="B8" i="5"/>
  <c r="B9" i="5"/>
  <c r="B7" i="5"/>
  <c r="C6" i="5"/>
  <c r="C19" i="5" s="1"/>
  <c r="E24" i="5"/>
  <c r="E20" i="5"/>
  <c r="G17" i="5"/>
  <c r="F17" i="5"/>
  <c r="E17" i="5"/>
  <c r="D17" i="5"/>
  <c r="G16" i="5"/>
  <c r="F16" i="5"/>
  <c r="E16" i="5"/>
  <c r="D16" i="5"/>
  <c r="G15" i="5"/>
  <c r="F15" i="5"/>
  <c r="E15" i="5"/>
  <c r="D15" i="5"/>
  <c r="G10" i="5"/>
  <c r="G25" i="5" s="1"/>
  <c r="F10" i="5"/>
  <c r="F25" i="5" s="1"/>
  <c r="E10" i="5"/>
  <c r="E25" i="5" s="1"/>
  <c r="D10" i="5"/>
  <c r="D24" i="5" s="1"/>
  <c r="G6" i="5"/>
  <c r="G21" i="5" s="1"/>
  <c r="F6" i="5"/>
  <c r="E6" i="5"/>
  <c r="E19" i="5" s="1"/>
  <c r="D6" i="5"/>
  <c r="D19" i="5" s="1"/>
  <c r="B7" i="1"/>
  <c r="C22" i="5" l="1"/>
  <c r="B10" i="5"/>
  <c r="B23" i="5" s="1"/>
  <c r="F14" i="5"/>
  <c r="D23" i="5"/>
  <c r="F24" i="5"/>
  <c r="B17" i="5"/>
  <c r="B15" i="5"/>
  <c r="F20" i="5"/>
  <c r="B16" i="5"/>
  <c r="F19" i="5"/>
  <c r="C14" i="5"/>
  <c r="C18" i="5"/>
  <c r="C21" i="5"/>
  <c r="C20" i="5"/>
  <c r="D21" i="5"/>
  <c r="E18" i="5"/>
  <c r="E21" i="5"/>
  <c r="F21" i="5"/>
  <c r="F18" i="5" s="1"/>
  <c r="B6" i="5"/>
  <c r="B21" i="5" s="1"/>
  <c r="E23" i="5"/>
  <c r="E22" i="5" s="1"/>
  <c r="D20" i="5"/>
  <c r="F23" i="5"/>
  <c r="G14" i="5"/>
  <c r="G19" i="5"/>
  <c r="D25" i="5"/>
  <c r="D22" i="5" s="1"/>
  <c r="G24" i="5"/>
  <c r="D14" i="5"/>
  <c r="G23" i="5"/>
  <c r="E14" i="5"/>
  <c r="G20" i="5"/>
  <c r="F6" i="1"/>
  <c r="F34" i="1" s="1"/>
  <c r="C20" i="1"/>
  <c r="F22" i="5" l="1"/>
  <c r="B25" i="5"/>
  <c r="B24" i="5"/>
  <c r="B14" i="5"/>
  <c r="B19" i="5"/>
  <c r="D18" i="5"/>
  <c r="B20" i="5"/>
  <c r="G22" i="5"/>
  <c r="G18" i="5"/>
  <c r="F16" i="3"/>
  <c r="B22" i="5" l="1"/>
  <c r="B18" i="5"/>
  <c r="E17" i="3"/>
  <c r="E16" i="4" l="1"/>
  <c r="E33" i="4" l="1"/>
  <c r="E32" i="4"/>
  <c r="E31" i="4"/>
  <c r="E30" i="4"/>
  <c r="E29" i="4"/>
  <c r="E28" i="4"/>
  <c r="E27" i="4"/>
  <c r="E26" i="4"/>
  <c r="E7" i="4"/>
  <c r="E25" i="4" l="1"/>
  <c r="E11" i="2"/>
  <c r="B22" i="2"/>
  <c r="C10" i="3" l="1"/>
  <c r="C25" i="3" s="1"/>
  <c r="D10" i="3"/>
  <c r="D25" i="3" s="1"/>
  <c r="F10" i="3"/>
  <c r="F23" i="3" s="1"/>
  <c r="C36" i="2"/>
  <c r="D36" i="2"/>
  <c r="E36" i="2"/>
  <c r="F36" i="2"/>
  <c r="C42" i="2"/>
  <c r="D42" i="2"/>
  <c r="E42" i="2"/>
  <c r="F42" i="2"/>
  <c r="E12" i="1"/>
  <c r="F12" i="1"/>
  <c r="F17" i="3"/>
  <c r="D17" i="3"/>
  <c r="C17" i="3"/>
  <c r="E16" i="3"/>
  <c r="D16" i="3"/>
  <c r="C16" i="3"/>
  <c r="F15" i="3"/>
  <c r="E15" i="3"/>
  <c r="D15" i="3"/>
  <c r="C15" i="3"/>
  <c r="B13" i="3"/>
  <c r="B12" i="3"/>
  <c r="B11" i="3"/>
  <c r="E10" i="3"/>
  <c r="B9" i="3"/>
  <c r="B8" i="3"/>
  <c r="B7" i="3"/>
  <c r="F6" i="3"/>
  <c r="F20" i="3" s="1"/>
  <c r="E6" i="3"/>
  <c r="D6" i="3"/>
  <c r="C6" i="3"/>
  <c r="C19" i="3" s="1"/>
  <c r="E25" i="3" l="1"/>
  <c r="E24" i="3"/>
  <c r="E21" i="3"/>
  <c r="E20" i="3"/>
  <c r="B10" i="3"/>
  <c r="B25" i="3" s="1"/>
  <c r="C23" i="3"/>
  <c r="C24" i="3"/>
  <c r="D14" i="3"/>
  <c r="F25" i="3"/>
  <c r="F24" i="3"/>
  <c r="D20" i="3"/>
  <c r="B17" i="3"/>
  <c r="F21" i="3"/>
  <c r="D24" i="3"/>
  <c r="D23" i="3"/>
  <c r="B15" i="3"/>
  <c r="D21" i="3"/>
  <c r="B16" i="3"/>
  <c r="D19" i="3"/>
  <c r="C14" i="3"/>
  <c r="E14" i="3"/>
  <c r="C20" i="3"/>
  <c r="B6" i="3"/>
  <c r="F14" i="3"/>
  <c r="E19" i="3"/>
  <c r="C21" i="3"/>
  <c r="E23" i="3"/>
  <c r="F19" i="3"/>
  <c r="B47" i="2"/>
  <c r="B46" i="2"/>
  <c r="B45" i="2"/>
  <c r="B44" i="2"/>
  <c r="B43" i="2"/>
  <c r="B41" i="2"/>
  <c r="B40" i="2"/>
  <c r="B39" i="2"/>
  <c r="B38" i="2"/>
  <c r="B37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B23" i="2"/>
  <c r="B21" i="2"/>
  <c r="B20" i="2"/>
  <c r="B19" i="2"/>
  <c r="F18" i="2"/>
  <c r="E18" i="2"/>
  <c r="D18" i="2"/>
  <c r="C18" i="2"/>
  <c r="B17" i="2"/>
  <c r="B16" i="2"/>
  <c r="B10" i="2" s="1"/>
  <c r="B15" i="2"/>
  <c r="B14" i="2"/>
  <c r="B13" i="2"/>
  <c r="F12" i="2"/>
  <c r="E12" i="2"/>
  <c r="D12" i="2"/>
  <c r="C12" i="2"/>
  <c r="F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B23" i="3" l="1"/>
  <c r="B24" i="3"/>
  <c r="B14" i="3"/>
  <c r="B11" i="2"/>
  <c r="F22" i="3"/>
  <c r="B7" i="2"/>
  <c r="B32" i="2"/>
  <c r="E22" i="3"/>
  <c r="C22" i="3"/>
  <c r="B31" i="2"/>
  <c r="D22" i="3"/>
  <c r="B9" i="2"/>
  <c r="D30" i="2"/>
  <c r="F30" i="2"/>
  <c r="C30" i="2"/>
  <c r="B35" i="2"/>
  <c r="E30" i="2"/>
  <c r="B42" i="2"/>
  <c r="B33" i="2"/>
  <c r="B36" i="2"/>
  <c r="D6" i="2"/>
  <c r="F6" i="2"/>
  <c r="F18" i="3"/>
  <c r="B21" i="3"/>
  <c r="C18" i="3"/>
  <c r="B20" i="3"/>
  <c r="D18" i="3"/>
  <c r="B34" i="2"/>
  <c r="E6" i="2"/>
  <c r="B8" i="2"/>
  <c r="B18" i="2"/>
  <c r="C6" i="2"/>
  <c r="B12" i="2"/>
  <c r="E18" i="3"/>
  <c r="B19" i="3"/>
  <c r="F23" i="1"/>
  <c r="E23" i="1"/>
  <c r="F22" i="1"/>
  <c r="E22" i="1"/>
  <c r="F21" i="1"/>
  <c r="E21" i="1"/>
  <c r="F20" i="1"/>
  <c r="E20" i="1"/>
  <c r="F19" i="1"/>
  <c r="E19" i="1"/>
  <c r="F42" i="1"/>
  <c r="F41" i="1"/>
  <c r="E38" i="1"/>
  <c r="F36" i="1"/>
  <c r="E6" i="1"/>
  <c r="E18" i="1" s="1"/>
  <c r="E41" i="1"/>
  <c r="F38" i="1"/>
  <c r="E39" i="1"/>
  <c r="F40" i="1"/>
  <c r="F39" i="1"/>
  <c r="E42" i="1"/>
  <c r="F35" i="1"/>
  <c r="B22" i="3" l="1"/>
  <c r="F33" i="1"/>
  <c r="F32" i="1"/>
  <c r="E33" i="1"/>
  <c r="E34" i="1"/>
  <c r="E32" i="1"/>
  <c r="B30" i="2"/>
  <c r="B18" i="3"/>
  <c r="B6" i="2"/>
  <c r="E40" i="1"/>
  <c r="E37" i="1" s="1"/>
  <c r="E36" i="1"/>
  <c r="E35" i="1"/>
  <c r="F18" i="1"/>
  <c r="F31" i="1" l="1"/>
  <c r="E31" i="1"/>
  <c r="C6" i="1" l="1"/>
  <c r="C35" i="1" s="1"/>
  <c r="C32" i="1"/>
  <c r="C36" i="1" l="1"/>
  <c r="C34" i="1"/>
  <c r="C33" i="1"/>
  <c r="C31" i="1" l="1"/>
  <c r="C12" i="1"/>
  <c r="C18" i="1" s="1"/>
  <c r="C23" i="1"/>
  <c r="C21" i="1"/>
  <c r="C22" i="1"/>
  <c r="C19" i="1"/>
  <c r="C38" i="1" l="1"/>
  <c r="C40" i="1"/>
  <c r="C42" i="1"/>
  <c r="C41" i="1"/>
  <c r="C39" i="1"/>
  <c r="D6" i="1" l="1"/>
  <c r="D32" i="1" s="1"/>
  <c r="B8" i="1"/>
  <c r="B9" i="1"/>
  <c r="B10" i="1"/>
  <c r="B11" i="1"/>
  <c r="D36" i="1" l="1"/>
  <c r="D33" i="1"/>
  <c r="D35" i="1"/>
  <c r="B6" i="1"/>
  <c r="B33" i="1" s="1"/>
  <c r="D34" i="1"/>
  <c r="D31" i="1" s="1"/>
  <c r="B32" i="1" l="1"/>
  <c r="B35" i="1"/>
  <c r="B36" i="1"/>
  <c r="B34" i="1"/>
  <c r="D12" i="1"/>
  <c r="D18" i="1" s="1"/>
  <c r="D21" i="1"/>
  <c r="B21" i="1" s="1"/>
  <c r="D20" i="1"/>
  <c r="B20" i="1" s="1"/>
  <c r="D22" i="1"/>
  <c r="B22" i="1" s="1"/>
  <c r="D19" i="1"/>
  <c r="B19" i="1" s="1"/>
  <c r="B14" i="1"/>
  <c r="D23" i="1"/>
  <c r="B23" i="1" s="1"/>
  <c r="B15" i="1"/>
  <c r="B16" i="1"/>
  <c r="B13" i="1"/>
  <c r="B17" i="1"/>
  <c r="D41" i="1" l="1"/>
  <c r="D38" i="1"/>
  <c r="B31" i="1"/>
  <c r="B12" i="1"/>
  <c r="B38" i="1" s="1"/>
  <c r="D42" i="1"/>
  <c r="D40" i="1"/>
  <c r="D39" i="1"/>
  <c r="B40" i="1" l="1"/>
  <c r="B18" i="1"/>
  <c r="B42" i="1"/>
  <c r="B39" i="1"/>
  <c r="B41" i="1"/>
  <c r="C16" i="4"/>
  <c r="C26" i="4" l="1"/>
  <c r="C30" i="4"/>
  <c r="C7" i="4"/>
  <c r="C28" i="4"/>
  <c r="C32" i="4"/>
  <c r="C29" i="4"/>
  <c r="C33" i="4"/>
  <c r="C27" i="4"/>
  <c r="C31" i="4"/>
  <c r="C25" i="4" l="1"/>
  <c r="D16" i="4"/>
  <c r="D26" i="4" l="1"/>
  <c r="D28" i="4"/>
  <c r="D27" i="4"/>
  <c r="D32" i="4"/>
  <c r="D7" i="4"/>
  <c r="D33" i="4"/>
  <c r="D30" i="4"/>
  <c r="D31" i="4"/>
  <c r="D29" i="4"/>
  <c r="D25" i="4" l="1"/>
  <c r="F16" i="4"/>
  <c r="F26" i="4" l="1"/>
  <c r="F7" i="4"/>
  <c r="F27" i="4"/>
  <c r="F29" i="4"/>
  <c r="F33" i="4"/>
  <c r="F31" i="4"/>
  <c r="F28" i="4"/>
  <c r="F32" i="4"/>
  <c r="F30" i="4"/>
  <c r="F25" i="4" l="1"/>
  <c r="G16" i="4"/>
  <c r="B23" i="4"/>
  <c r="J23" i="4" s="1"/>
  <c r="B17" i="4"/>
  <c r="J17" i="4" s="1"/>
  <c r="B19" i="4"/>
  <c r="I19" i="4" s="1"/>
  <c r="B20" i="4"/>
  <c r="J20" i="4" s="1"/>
  <c r="B18" i="4"/>
  <c r="J18" i="4" s="1"/>
  <c r="B22" i="4"/>
  <c r="I22" i="4" s="1"/>
  <c r="B24" i="4"/>
  <c r="I24" i="4" s="1"/>
  <c r="B21" i="4"/>
  <c r="J21" i="4" s="1"/>
  <c r="I17" i="4" l="1"/>
  <c r="I21" i="4"/>
  <c r="J19" i="4"/>
  <c r="I23" i="4"/>
  <c r="J24" i="4"/>
  <c r="I20" i="4"/>
  <c r="B16" i="4"/>
  <c r="J16" i="4" s="1"/>
  <c r="J22" i="4"/>
  <c r="I18" i="4"/>
  <c r="I16" i="4" l="1"/>
  <c r="G26" i="4"/>
  <c r="B9" i="4"/>
  <c r="J9" i="4" s="1"/>
  <c r="B11" i="4"/>
  <c r="I11" i="4" s="1"/>
  <c r="G7" i="4"/>
  <c r="B8" i="4"/>
  <c r="G27" i="4"/>
  <c r="B27" i="4" s="1"/>
  <c r="G28" i="4"/>
  <c r="B28" i="4" s="1"/>
  <c r="B10" i="4"/>
  <c r="J10" i="4" s="1"/>
  <c r="G33" i="4"/>
  <c r="B33" i="4" s="1"/>
  <c r="B15" i="4"/>
  <c r="J15" i="4" s="1"/>
  <c r="G29" i="4"/>
  <c r="B29" i="4" s="1"/>
  <c r="G30" i="4"/>
  <c r="B30" i="4" s="1"/>
  <c r="B12" i="4"/>
  <c r="I12" i="4" s="1"/>
  <c r="G32" i="4"/>
  <c r="B32" i="4" s="1"/>
  <c r="B14" i="4"/>
  <c r="J14" i="4" s="1"/>
  <c r="G31" i="4"/>
  <c r="B31" i="4" s="1"/>
  <c r="B13" i="4"/>
  <c r="I13" i="4" s="1"/>
  <c r="J11" i="4" l="1"/>
  <c r="G25" i="4"/>
  <c r="I10" i="4"/>
  <c r="I15" i="4"/>
  <c r="B7" i="4"/>
  <c r="J7" i="4" s="1"/>
  <c r="I9" i="4"/>
  <c r="J12" i="4"/>
  <c r="J13" i="4"/>
  <c r="I14" i="4"/>
  <c r="I8" i="4"/>
  <c r="B26" i="4"/>
  <c r="B25" i="4" s="1"/>
  <c r="J8" i="4"/>
  <c r="I7" i="4" l="1"/>
</calcChain>
</file>

<file path=xl/sharedStrings.xml><?xml version="1.0" encoding="utf-8"?>
<sst xmlns="http://schemas.openxmlformats.org/spreadsheetml/2006/main" count="286" uniqueCount="55">
  <si>
    <t>Födelseland</t>
  </si>
  <si>
    <t>Totalt</t>
  </si>
  <si>
    <t>Finland</t>
  </si>
  <si>
    <t>Sverige</t>
  </si>
  <si>
    <t>Övr Norden</t>
  </si>
  <si>
    <t>Utom Norden</t>
  </si>
  <si>
    <t>Inflyttning till Åland</t>
  </si>
  <si>
    <t>Åland</t>
  </si>
  <si>
    <t>Utflyttning från Åland</t>
  </si>
  <si>
    <t>Nettoflyttning</t>
  </si>
  <si>
    <t>Källa: ÅSUB Befolkning, Statistikcentralen</t>
  </si>
  <si>
    <t>Ålands statistik- och utredningsbyrå</t>
  </si>
  <si>
    <t>In-/utflyttningsland</t>
  </si>
  <si>
    <t>Not: För fyra utflyttade saknas information om födelseland.</t>
  </si>
  <si>
    <t>Utflyttningsland</t>
  </si>
  <si>
    <t>Kvinnor</t>
  </si>
  <si>
    <t>Män</t>
  </si>
  <si>
    <t>Inflyttningsland</t>
  </si>
  <si>
    <t>Flyttningsriktning</t>
  </si>
  <si>
    <t>Språk</t>
  </si>
  <si>
    <t>Inflyttade till Åland</t>
  </si>
  <si>
    <t>Svenska</t>
  </si>
  <si>
    <t>Finska</t>
  </si>
  <si>
    <t>Övriga</t>
  </si>
  <si>
    <t>Utflyttade från Åland</t>
  </si>
  <si>
    <t>Flyttningsnetto</t>
  </si>
  <si>
    <t>Procent av inflyttade till Åland</t>
  </si>
  <si>
    <t>Procent av utflyttade från Åland</t>
  </si>
  <si>
    <t>-</t>
  </si>
  <si>
    <t>Procentuell fördelning</t>
  </si>
  <si>
    <t>Ålder</t>
  </si>
  <si>
    <t>Utom</t>
  </si>
  <si>
    <t>Födda på</t>
  </si>
  <si>
    <t>Födda utan-</t>
  </si>
  <si>
    <t>Norden</t>
  </si>
  <si>
    <t>för Åland</t>
  </si>
  <si>
    <t>0-9</t>
  </si>
  <si>
    <t>10-19</t>
  </si>
  <si>
    <t>20-29</t>
  </si>
  <si>
    <t>30-39</t>
  </si>
  <si>
    <t>40-49</t>
  </si>
  <si>
    <t>50-59</t>
  </si>
  <si>
    <t>60-69</t>
  </si>
  <si>
    <t>70+</t>
  </si>
  <si>
    <t>.</t>
  </si>
  <si>
    <t>Se övriga blad för uppgifter gällande kön, språk och ålder</t>
  </si>
  <si>
    <t>Senast uppdaterad 4.8.2022</t>
  </si>
  <si>
    <t>Inflyttade och utflyttade 2021 efter födelseland och flyttningsland</t>
  </si>
  <si>
    <t>Inflyttade och utflyttade 2021 efter flyttningsland och procentuell fördelning på födelseland</t>
  </si>
  <si>
    <t>Senast uppdaterad 6.8.2022</t>
  </si>
  <si>
    <t>Inflyttade 2021 efter utflyttningsland, födelseland och kön</t>
  </si>
  <si>
    <t>Utflyttade 2021 efter inflyttningsland, födelseland och kön</t>
  </si>
  <si>
    <t>Inflyttade och utflyttade 2021 efter flyttningsland och språk</t>
  </si>
  <si>
    <t>Inflyttade och utflyttade 2021 efter födelseland och ålder</t>
  </si>
  <si>
    <t>Inflyttade och utflyttade 2021 efter födelseland och språk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</si>
</sst>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/>
    <xf numFmtId="164" fontId="3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quotePrefix="1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3" fillId="0" borderId="0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centerContinuous"/>
    </xf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164" fontId="3" fillId="0" borderId="0" xfId="0" applyNumberFormat="1" applyFont="1" applyBorder="1"/>
    <xf numFmtId="164" fontId="3" fillId="0" borderId="0" xfId="0" applyNumberFormat="1" applyFont="1" applyFill="1"/>
    <xf numFmtId="0" fontId="3" fillId="0" borderId="0" xfId="0" applyFont="1" applyFill="1"/>
    <xf numFmtId="0" fontId="2" fillId="0" borderId="0" xfId="0" quotePrefix="1" applyFont="1"/>
    <xf numFmtId="0" fontId="2" fillId="0" borderId="5" xfId="0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2" fillId="0" borderId="2" xfId="0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0" xfId="0" quotePrefix="1" applyFont="1" applyBorder="1"/>
    <xf numFmtId="0" fontId="0" fillId="0" borderId="0" xfId="0" applyFill="1" applyBorder="1"/>
    <xf numFmtId="164" fontId="0" fillId="0" borderId="0" xfId="0" applyNumberFormat="1"/>
    <xf numFmtId="164" fontId="2" fillId="0" borderId="0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2" fillId="0" borderId="1" xfId="0" quotePrefix="1" applyFont="1" applyBorder="1"/>
    <xf numFmtId="0" fontId="0" fillId="0" borderId="1" xfId="0" applyBorder="1"/>
    <xf numFmtId="0" fontId="5" fillId="0" borderId="0" xfId="0" applyFont="1"/>
    <xf numFmtId="0" fontId="6" fillId="0" borderId="0" xfId="0" applyFont="1" applyFill="1" applyAlignment="1">
      <alignment horizontal="right"/>
    </xf>
    <xf numFmtId="0" fontId="6" fillId="0" borderId="0" xfId="0" quotePrefix="1" applyFont="1" applyFill="1" applyAlignment="1">
      <alignment horizontal="right"/>
    </xf>
    <xf numFmtId="0" fontId="6" fillId="0" borderId="0" xfId="0" quotePrefix="1" applyFont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 applyFill="1"/>
    <xf numFmtId="0" fontId="6" fillId="0" borderId="1" xfId="0" applyFont="1" applyFill="1" applyBorder="1" applyAlignment="1">
      <alignment horizontal="right"/>
    </xf>
    <xf numFmtId="0" fontId="6" fillId="0" borderId="1" xfId="0" quotePrefix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6" fillId="0" borderId="0" xfId="0" quotePrefix="1" applyNumberFormat="1" applyFont="1" applyFill="1" applyBorder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8" fillId="0" borderId="0" xfId="0" applyNumberFormat="1" applyFont="1"/>
    <xf numFmtId="3" fontId="3" fillId="0" borderId="0" xfId="0" applyNumberFormat="1" applyFont="1" applyFill="1"/>
    <xf numFmtId="3" fontId="2" fillId="0" borderId="0" xfId="0" applyNumberFormat="1" applyFont="1" applyFill="1"/>
    <xf numFmtId="3" fontId="6" fillId="0" borderId="0" xfId="0" applyNumberFormat="1" applyFont="1" applyFill="1"/>
    <xf numFmtId="3" fontId="6" fillId="0" borderId="0" xfId="0" quotePrefix="1" applyNumberFormat="1" applyFont="1" applyFill="1" applyAlignment="1">
      <alignment horizontal="right"/>
    </xf>
    <xf numFmtId="3" fontId="2" fillId="0" borderId="0" xfId="0" applyNumberFormat="1" applyFont="1" applyFill="1" applyBorder="1"/>
    <xf numFmtId="3" fontId="6" fillId="0" borderId="0" xfId="0" applyNumberFormat="1" applyFont="1" applyFill="1" applyBorder="1"/>
    <xf numFmtId="3" fontId="2" fillId="0" borderId="0" xfId="0" quotePrefix="1" applyNumberFormat="1" applyFont="1" applyFill="1" applyAlignment="1">
      <alignment horizontal="right"/>
    </xf>
    <xf numFmtId="3" fontId="2" fillId="0" borderId="0" xfId="0" applyNumberFormat="1" applyFont="1" applyBorder="1"/>
    <xf numFmtId="0" fontId="0" fillId="2" borderId="0" xfId="0" applyFill="1"/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0" fillId="0" borderId="0" xfId="0" quotePrefix="1"/>
    <xf numFmtId="3" fontId="0" fillId="0" borderId="0" xfId="0" applyNumberFormat="1"/>
    <xf numFmtId="165" fontId="0" fillId="0" borderId="0" xfId="0" applyNumberFormat="1"/>
    <xf numFmtId="3" fontId="6" fillId="0" borderId="1" xfId="0" quotePrefix="1" applyNumberFormat="1" applyFont="1" applyFill="1" applyBorder="1" applyAlignment="1">
      <alignment horizontal="right"/>
    </xf>
    <xf numFmtId="166" fontId="3" fillId="0" borderId="0" xfId="0" applyNumberFormat="1" applyFont="1"/>
    <xf numFmtId="165" fontId="8" fillId="0" borderId="0" xfId="0" applyNumberFormat="1" applyFont="1" applyFill="1"/>
    <xf numFmtId="0" fontId="2" fillId="0" borderId="3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476250</xdr:colOff>
      <xdr:row>61</xdr:row>
      <xdr:rowOff>47625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21059F6-3DAB-0541-DCAC-3928D5EE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7125"/>
          <a:ext cx="3390900" cy="248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62</xdr:row>
      <xdr:rowOff>57150</xdr:rowOff>
    </xdr:from>
    <xdr:to>
      <xdr:col>4</xdr:col>
      <xdr:colOff>561975</xdr:colOff>
      <xdr:row>73</xdr:row>
      <xdr:rowOff>142875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FE4E366-B863-3291-0985-EFB96446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715625"/>
          <a:ext cx="3390900" cy="218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104775</xdr:rowOff>
    </xdr:from>
    <xdr:to>
      <xdr:col>5</xdr:col>
      <xdr:colOff>59497</xdr:colOff>
      <xdr:row>60</xdr:row>
      <xdr:rowOff>133350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3E8452B6-9A8E-8910-534D-E3ECFE78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0"/>
          <a:ext cx="3517072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76200</xdr:rowOff>
    </xdr:from>
    <xdr:to>
      <xdr:col>4</xdr:col>
      <xdr:colOff>19050</xdr:colOff>
      <xdr:row>38</xdr:row>
      <xdr:rowOff>28575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B0FBC4F4-96F6-B7A6-5BF1-C5766C26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7662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3</xdr:col>
      <xdr:colOff>390525</xdr:colOff>
      <xdr:row>63</xdr:row>
      <xdr:rowOff>180975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D397CF1A-5268-D87D-81AE-800B5A6A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9300"/>
          <a:ext cx="3238500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95250</xdr:rowOff>
    </xdr:from>
    <xdr:to>
      <xdr:col>4</xdr:col>
      <xdr:colOff>19050</xdr:colOff>
      <xdr:row>50</xdr:row>
      <xdr:rowOff>19050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DE50583-EE01-9E59-B0AC-71F8AEEF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34766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47625</xdr:rowOff>
    </xdr:from>
    <xdr:to>
      <xdr:col>6</xdr:col>
      <xdr:colOff>171450</xdr:colOff>
      <xdr:row>51</xdr:row>
      <xdr:rowOff>19050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8C06E3E-558A-22F7-CCA5-6A8B71E21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48325"/>
          <a:ext cx="3533775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85725</xdr:rowOff>
    </xdr:from>
    <xdr:to>
      <xdr:col>6</xdr:col>
      <xdr:colOff>400050</xdr:colOff>
      <xdr:row>67</xdr:row>
      <xdr:rowOff>9525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4ABF668-357F-A3D7-5D0B-57EC32626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3762375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 ny 8.6">
  <a:themeElements>
    <a:clrScheme name="ÅSUB_lugn ny 8.6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5C72B7"/>
      </a:accent2>
      <a:accent3>
        <a:srgbClr val="6F51A1"/>
      </a:accent3>
      <a:accent4>
        <a:srgbClr val="907AB8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ny 8.6" id="{B686B6AF-1C96-4958-B390-3F03562D9C73}" vid="{7A40BD7D-44A8-466D-AA28-A29433DD3F4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showGridLines="0" tabSelected="1" workbookViewId="0"/>
  </sheetViews>
  <sheetFormatPr defaultRowHeight="15" x14ac:dyDescent="0.25"/>
  <cols>
    <col min="1" max="1" width="16.28515625" customWidth="1"/>
    <col min="6" max="6" width="11.140625" customWidth="1"/>
  </cols>
  <sheetData>
    <row r="1" spans="1:15" x14ac:dyDescent="0.25">
      <c r="A1" s="2" t="s">
        <v>11</v>
      </c>
    </row>
    <row r="2" spans="1:15" ht="29.25" customHeight="1" x14ac:dyDescent="0.25">
      <c r="A2" s="1" t="s">
        <v>47</v>
      </c>
      <c r="B2" s="2"/>
      <c r="C2" s="2"/>
      <c r="D2" s="2"/>
      <c r="E2" s="2"/>
      <c r="F2" s="2"/>
      <c r="H2" s="86" t="s">
        <v>45</v>
      </c>
      <c r="I2" s="86"/>
      <c r="J2" s="86"/>
      <c r="K2" s="86"/>
      <c r="L2" s="86"/>
      <c r="M2" s="86"/>
    </row>
    <row r="3" spans="1:15" ht="4.5" customHeight="1" thickBot="1" x14ac:dyDescent="0.3">
      <c r="A3" s="3"/>
      <c r="B3" s="3"/>
      <c r="C3" s="3"/>
      <c r="D3" s="3"/>
      <c r="E3" s="3"/>
      <c r="F3" s="3"/>
    </row>
    <row r="4" spans="1:15" ht="12" customHeight="1" x14ac:dyDescent="0.25">
      <c r="A4" s="2" t="s">
        <v>0</v>
      </c>
      <c r="B4" s="96" t="s">
        <v>12</v>
      </c>
      <c r="C4" s="96"/>
      <c r="D4" s="96"/>
      <c r="E4" s="96"/>
      <c r="F4" s="96"/>
    </row>
    <row r="5" spans="1:15" ht="12" customHeight="1" x14ac:dyDescent="0.25">
      <c r="A5" s="4"/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</row>
    <row r="6" spans="1:15" ht="17.25" customHeight="1" x14ac:dyDescent="0.25">
      <c r="A6" s="7" t="s">
        <v>6</v>
      </c>
      <c r="B6" s="74">
        <f>SUM(B7:B11)</f>
        <v>925</v>
      </c>
      <c r="C6" s="74">
        <f>SUM(C7:C11)</f>
        <v>304</v>
      </c>
      <c r="D6" s="74">
        <f>SUM(D7:D11)</f>
        <v>434</v>
      </c>
      <c r="E6" s="74">
        <f>SUM(E7:E11)</f>
        <v>12</v>
      </c>
      <c r="F6" s="74">
        <f>SUM(F7:F11)</f>
        <v>175</v>
      </c>
      <c r="H6" s="19"/>
    </row>
    <row r="7" spans="1:15" ht="12" customHeight="1" x14ac:dyDescent="0.25">
      <c r="A7" s="2" t="s">
        <v>7</v>
      </c>
      <c r="B7" s="56">
        <f>SUM(C7:F7)</f>
        <v>241</v>
      </c>
      <c r="C7" s="57">
        <v>55</v>
      </c>
      <c r="D7" s="57">
        <v>180</v>
      </c>
      <c r="E7" s="59"/>
      <c r="F7" s="57">
        <v>6</v>
      </c>
      <c r="H7" s="89"/>
      <c r="I7" s="41"/>
      <c r="J7" s="41"/>
      <c r="K7" s="41"/>
    </row>
    <row r="8" spans="1:15" ht="11.25" customHeight="1" x14ac:dyDescent="0.25">
      <c r="A8" s="2" t="s">
        <v>2</v>
      </c>
      <c r="B8" s="56">
        <f>SUM(C8:F8)</f>
        <v>220</v>
      </c>
      <c r="C8" s="57">
        <v>194</v>
      </c>
      <c r="D8" s="57">
        <v>24</v>
      </c>
      <c r="E8" s="59">
        <v>1</v>
      </c>
      <c r="F8" s="57">
        <v>1</v>
      </c>
      <c r="H8" s="19"/>
    </row>
    <row r="9" spans="1:15" ht="12" customHeight="1" x14ac:dyDescent="0.25">
      <c r="A9" s="2" t="s">
        <v>3</v>
      </c>
      <c r="B9" s="56">
        <f>SUM(C9:F9)</f>
        <v>245</v>
      </c>
      <c r="C9" s="57">
        <v>13</v>
      </c>
      <c r="D9" s="57">
        <v>213</v>
      </c>
      <c r="E9" s="57">
        <v>7</v>
      </c>
      <c r="F9" s="57">
        <v>12</v>
      </c>
      <c r="H9" s="19"/>
    </row>
    <row r="10" spans="1:15" ht="12" customHeight="1" x14ac:dyDescent="0.25">
      <c r="A10" s="9" t="s">
        <v>4</v>
      </c>
      <c r="B10" s="60">
        <f>SUM(C10:F10)</f>
        <v>5</v>
      </c>
      <c r="C10" s="59">
        <v>2</v>
      </c>
      <c r="D10" s="61" t="s">
        <v>28</v>
      </c>
      <c r="E10" s="61">
        <v>3</v>
      </c>
      <c r="F10" s="59" t="s">
        <v>28</v>
      </c>
      <c r="H10" s="19"/>
      <c r="J10" s="19"/>
      <c r="M10" s="19"/>
      <c r="O10" s="19"/>
    </row>
    <row r="11" spans="1:15" ht="12" customHeight="1" x14ac:dyDescent="0.25">
      <c r="A11" s="9" t="s">
        <v>5</v>
      </c>
      <c r="B11" s="60">
        <f>SUM(C11:F11)</f>
        <v>214</v>
      </c>
      <c r="C11" s="58">
        <v>40</v>
      </c>
      <c r="D11" s="58">
        <v>17</v>
      </c>
      <c r="E11" s="61">
        <v>1</v>
      </c>
      <c r="F11" s="58">
        <v>156</v>
      </c>
      <c r="H11" s="19"/>
    </row>
    <row r="12" spans="1:15" ht="16.5" customHeight="1" x14ac:dyDescent="0.25">
      <c r="A12" s="7" t="s">
        <v>8</v>
      </c>
      <c r="B12" s="62">
        <f>SUM(B13:B17)</f>
        <v>739</v>
      </c>
      <c r="C12" s="62">
        <f t="shared" ref="C12:F12" si="0">SUM(C13:C17)</f>
        <v>357</v>
      </c>
      <c r="D12" s="62">
        <f t="shared" si="0"/>
        <v>311</v>
      </c>
      <c r="E12" s="62">
        <f t="shared" si="0"/>
        <v>9</v>
      </c>
      <c r="F12" s="62">
        <f t="shared" si="0"/>
        <v>62</v>
      </c>
      <c r="H12" s="19"/>
      <c r="I12" s="19"/>
    </row>
    <row r="13" spans="1:15" ht="12" customHeight="1" x14ac:dyDescent="0.25">
      <c r="A13" s="2" t="s">
        <v>7</v>
      </c>
      <c r="B13" s="65">
        <f>SUM(C13:F13)</f>
        <v>327</v>
      </c>
      <c r="C13" s="66">
        <v>119</v>
      </c>
      <c r="D13" s="66">
        <v>180</v>
      </c>
      <c r="E13" s="66">
        <v>3</v>
      </c>
      <c r="F13" s="66">
        <v>25</v>
      </c>
      <c r="H13" s="19"/>
    </row>
    <row r="14" spans="1:15" ht="12" customHeight="1" x14ac:dyDescent="0.25">
      <c r="A14" s="2" t="s">
        <v>2</v>
      </c>
      <c r="B14" s="65">
        <f>SUM(C14:F14)</f>
        <v>194</v>
      </c>
      <c r="C14" s="66">
        <v>161</v>
      </c>
      <c r="D14" s="66">
        <v>26</v>
      </c>
      <c r="E14" s="81">
        <v>2</v>
      </c>
      <c r="F14" s="66">
        <v>5</v>
      </c>
      <c r="H14" s="19"/>
      <c r="I14" s="91"/>
    </row>
    <row r="15" spans="1:15" ht="12" customHeight="1" x14ac:dyDescent="0.25">
      <c r="A15" s="2" t="s">
        <v>3</v>
      </c>
      <c r="B15" s="65">
        <f>SUM(C15:F15)</f>
        <v>104</v>
      </c>
      <c r="C15" s="66">
        <v>18</v>
      </c>
      <c r="D15" s="66">
        <v>80</v>
      </c>
      <c r="E15" s="59">
        <v>1</v>
      </c>
      <c r="F15" s="66">
        <v>5</v>
      </c>
      <c r="H15" s="19"/>
    </row>
    <row r="16" spans="1:15" ht="12" customHeight="1" x14ac:dyDescent="0.25">
      <c r="A16" s="9" t="s">
        <v>4</v>
      </c>
      <c r="B16" s="63">
        <f>IF(SUM(C16:F16)=0,"-",SUM(C16:F16))</f>
        <v>6</v>
      </c>
      <c r="C16" s="59">
        <v>1</v>
      </c>
      <c r="D16" s="75">
        <v>1</v>
      </c>
      <c r="E16" s="75">
        <v>3</v>
      </c>
      <c r="F16" s="75">
        <v>1</v>
      </c>
      <c r="H16" s="19"/>
    </row>
    <row r="17" spans="1:8" ht="12" customHeight="1" x14ac:dyDescent="0.25">
      <c r="A17" s="9" t="s">
        <v>5</v>
      </c>
      <c r="B17" s="63">
        <f>SUM(C17:F17)</f>
        <v>108</v>
      </c>
      <c r="C17" s="64">
        <v>58</v>
      </c>
      <c r="D17" s="64">
        <v>24</v>
      </c>
      <c r="E17" s="64" t="s">
        <v>28</v>
      </c>
      <c r="F17" s="64">
        <v>26</v>
      </c>
      <c r="H17" s="19"/>
    </row>
    <row r="18" spans="1:8" ht="17.25" customHeight="1" x14ac:dyDescent="0.25">
      <c r="A18" s="7" t="s">
        <v>9</v>
      </c>
      <c r="B18" s="62">
        <f>B6-B12</f>
        <v>186</v>
      </c>
      <c r="C18" s="62">
        <f>C6-C12</f>
        <v>-53</v>
      </c>
      <c r="D18" s="62">
        <f>D6-D12</f>
        <v>123</v>
      </c>
      <c r="E18" s="62">
        <f>E6-E12</f>
        <v>3</v>
      </c>
      <c r="F18" s="62">
        <f>F6-F12</f>
        <v>113</v>
      </c>
      <c r="G18" s="91"/>
      <c r="H18" s="19"/>
    </row>
    <row r="19" spans="1:8" ht="12" customHeight="1" x14ac:dyDescent="0.25">
      <c r="A19" s="2" t="s">
        <v>7</v>
      </c>
      <c r="B19" s="56">
        <f t="shared" ref="B19:B21" si="1">IF(SUM(C19:F19)=0,"-",(SUM(C19:F19)))</f>
        <v>-86</v>
      </c>
      <c r="C19" s="65">
        <f>IF(SUM(C7)-SUM(C13)=0,"-",(SUM(C7)-SUM(C13)))</f>
        <v>-64</v>
      </c>
      <c r="D19" s="65" t="str">
        <f>IF(SUM(D7)-SUM(D13)=0,"-",(SUM(D7)-SUM(D13)))</f>
        <v>-</v>
      </c>
      <c r="E19" s="65">
        <f>IF(SUM(E7)-SUM(E13)=0,"-",(SUM(E7)-SUM(E13)))</f>
        <v>-3</v>
      </c>
      <c r="F19" s="65">
        <f>IF(SUM(F7)-SUM(F13)=0,"-",(SUM(F7)-SUM(F13)))</f>
        <v>-19</v>
      </c>
      <c r="H19" s="19"/>
    </row>
    <row r="20" spans="1:8" ht="12" customHeight="1" x14ac:dyDescent="0.25">
      <c r="A20" s="2" t="s">
        <v>2</v>
      </c>
      <c r="B20" s="56">
        <f t="shared" si="1"/>
        <v>26</v>
      </c>
      <c r="C20" s="56">
        <f>IF(SUM(C8)-SUM(C14)=0,"-",(SUM(C8)-SUM(C14)))</f>
        <v>33</v>
      </c>
      <c r="D20" s="56">
        <f t="shared" ref="C20:F23" si="2">IF(SUM(D8)-SUM(D14)=0,"-",(SUM(D8)-SUM(D14)))</f>
        <v>-2</v>
      </c>
      <c r="E20" s="56">
        <f t="shared" si="2"/>
        <v>-1</v>
      </c>
      <c r="F20" s="56">
        <f t="shared" si="2"/>
        <v>-4</v>
      </c>
      <c r="H20" s="19"/>
    </row>
    <row r="21" spans="1:8" ht="12" customHeight="1" x14ac:dyDescent="0.25">
      <c r="A21" s="2" t="s">
        <v>3</v>
      </c>
      <c r="B21" s="56">
        <f t="shared" si="1"/>
        <v>141</v>
      </c>
      <c r="C21" s="56">
        <f t="shared" si="2"/>
        <v>-5</v>
      </c>
      <c r="D21" s="56">
        <f t="shared" si="2"/>
        <v>133</v>
      </c>
      <c r="E21" s="56">
        <f t="shared" si="2"/>
        <v>6</v>
      </c>
      <c r="F21" s="56">
        <f t="shared" si="2"/>
        <v>7</v>
      </c>
      <c r="H21" s="19"/>
    </row>
    <row r="22" spans="1:8" ht="12" customHeight="1" x14ac:dyDescent="0.25">
      <c r="A22" s="2" t="s">
        <v>4</v>
      </c>
      <c r="B22" s="56">
        <f>IF(SUM(C22:F22)=0,"-",(SUM(C22:F22)))</f>
        <v>-1</v>
      </c>
      <c r="C22" s="76">
        <f t="shared" si="2"/>
        <v>1</v>
      </c>
      <c r="D22" s="56">
        <f t="shared" si="2"/>
        <v>-1</v>
      </c>
      <c r="E22" s="76" t="str">
        <f t="shared" si="2"/>
        <v>-</v>
      </c>
      <c r="F22" s="76">
        <f t="shared" si="2"/>
        <v>-1</v>
      </c>
      <c r="H22" s="19"/>
    </row>
    <row r="23" spans="1:8" ht="12" customHeight="1" thickBot="1" x14ac:dyDescent="0.3">
      <c r="A23" s="3" t="s">
        <v>5</v>
      </c>
      <c r="B23" s="68">
        <f>SUM(C23:F23)</f>
        <v>106</v>
      </c>
      <c r="C23" s="68">
        <f t="shared" si="2"/>
        <v>-18</v>
      </c>
      <c r="D23" s="68">
        <f t="shared" si="2"/>
        <v>-7</v>
      </c>
      <c r="E23" s="68">
        <f t="shared" si="2"/>
        <v>1</v>
      </c>
      <c r="F23" s="68">
        <f t="shared" si="2"/>
        <v>130</v>
      </c>
      <c r="H23" s="19"/>
    </row>
    <row r="24" spans="1:8" ht="12" customHeight="1" x14ac:dyDescent="0.25">
      <c r="A24" s="20" t="s">
        <v>13</v>
      </c>
      <c r="B24" s="10"/>
      <c r="C24" s="10"/>
      <c r="D24" s="10"/>
      <c r="E24" s="10"/>
      <c r="F24" s="10"/>
      <c r="H24" s="19"/>
    </row>
    <row r="25" spans="1:8" ht="12" customHeight="1" x14ac:dyDescent="0.25">
      <c r="A25" s="11" t="s">
        <v>10</v>
      </c>
    </row>
    <row r="26" spans="1:8" ht="12" customHeight="1" x14ac:dyDescent="0.25">
      <c r="A26" s="50" t="s">
        <v>46</v>
      </c>
    </row>
    <row r="27" spans="1:8" ht="29.25" customHeight="1" x14ac:dyDescent="0.25">
      <c r="A27" s="1" t="s">
        <v>48</v>
      </c>
    </row>
    <row r="28" spans="1:8" ht="4.5" customHeight="1" thickBot="1" x14ac:dyDescent="0.3">
      <c r="A28" s="3"/>
      <c r="B28" s="3"/>
      <c r="C28" s="3"/>
      <c r="D28" s="3"/>
      <c r="E28" s="3"/>
      <c r="F28" s="3"/>
    </row>
    <row r="29" spans="1:8" ht="12" customHeight="1" x14ac:dyDescent="0.25">
      <c r="A29" s="2" t="s">
        <v>0</v>
      </c>
      <c r="B29" s="18" t="s">
        <v>12</v>
      </c>
      <c r="C29" s="18"/>
      <c r="D29" s="18"/>
      <c r="E29" s="18"/>
      <c r="F29" s="18"/>
    </row>
    <row r="30" spans="1:8" ht="12" customHeight="1" x14ac:dyDescent="0.25">
      <c r="A30" s="4"/>
      <c r="B30" s="5" t="s">
        <v>1</v>
      </c>
      <c r="C30" s="5" t="s">
        <v>2</v>
      </c>
      <c r="D30" s="5" t="s">
        <v>3</v>
      </c>
      <c r="E30" s="6" t="s">
        <v>4</v>
      </c>
      <c r="F30" s="5" t="s">
        <v>5</v>
      </c>
    </row>
    <row r="31" spans="1:8" ht="17.25" customHeight="1" x14ac:dyDescent="0.25">
      <c r="A31" s="7" t="s">
        <v>6</v>
      </c>
      <c r="B31" s="13">
        <f>SUM(B32:B36)</f>
        <v>100</v>
      </c>
      <c r="C31" s="13">
        <f>SUM(C32:C36)</f>
        <v>100.00000000000001</v>
      </c>
      <c r="D31" s="13">
        <f>SUM(D32:D36)</f>
        <v>100</v>
      </c>
      <c r="E31" s="13">
        <f>SUM(E32:E36)</f>
        <v>100</v>
      </c>
      <c r="F31" s="13">
        <f>SUM(F32:F36)</f>
        <v>100</v>
      </c>
    </row>
    <row r="32" spans="1:8" ht="12" customHeight="1" x14ac:dyDescent="0.25">
      <c r="A32" s="2" t="s">
        <v>7</v>
      </c>
      <c r="B32" s="14">
        <f t="shared" ref="B32:F36" si="3">IF(B7="-","-",B7/B$6*100)</f>
        <v>26.054054054054056</v>
      </c>
      <c r="C32" s="14">
        <f t="shared" si="3"/>
        <v>18.092105263157894</v>
      </c>
      <c r="D32" s="14">
        <f t="shared" si="3"/>
        <v>41.474654377880185</v>
      </c>
      <c r="E32" s="14">
        <f t="shared" si="3"/>
        <v>0</v>
      </c>
      <c r="F32" s="14">
        <f t="shared" si="3"/>
        <v>3.4285714285714288</v>
      </c>
    </row>
    <row r="33" spans="1:8" ht="12" customHeight="1" x14ac:dyDescent="0.25">
      <c r="A33" s="2" t="s">
        <v>2</v>
      </c>
      <c r="B33" s="14">
        <f t="shared" si="3"/>
        <v>23.783783783783786</v>
      </c>
      <c r="C33" s="14">
        <f t="shared" si="3"/>
        <v>63.815789473684212</v>
      </c>
      <c r="D33" s="14">
        <f t="shared" si="3"/>
        <v>5.5299539170506913</v>
      </c>
      <c r="E33" s="14">
        <f t="shared" si="3"/>
        <v>8.3333333333333321</v>
      </c>
      <c r="F33" s="14">
        <f t="shared" si="3"/>
        <v>0.5714285714285714</v>
      </c>
    </row>
    <row r="34" spans="1:8" ht="12" customHeight="1" x14ac:dyDescent="0.25">
      <c r="A34" s="2" t="s">
        <v>3</v>
      </c>
      <c r="B34" s="14">
        <f t="shared" si="3"/>
        <v>26.486486486486488</v>
      </c>
      <c r="C34" s="14">
        <f t="shared" si="3"/>
        <v>4.2763157894736841</v>
      </c>
      <c r="D34" s="14">
        <f t="shared" si="3"/>
        <v>49.078341013824883</v>
      </c>
      <c r="E34" s="14">
        <f t="shared" si="3"/>
        <v>58.333333333333336</v>
      </c>
      <c r="F34" s="14">
        <f>IF(F9="-","-",F9/F$6*100)</f>
        <v>6.8571428571428577</v>
      </c>
    </row>
    <row r="35" spans="1:8" ht="12" customHeight="1" x14ac:dyDescent="0.25">
      <c r="A35" s="9" t="s">
        <v>4</v>
      </c>
      <c r="B35" s="14">
        <f t="shared" si="3"/>
        <v>0.54054054054054057</v>
      </c>
      <c r="C35" s="14">
        <f t="shared" si="3"/>
        <v>0.6578947368421052</v>
      </c>
      <c r="D35" s="14" t="str">
        <f t="shared" si="3"/>
        <v>-</v>
      </c>
      <c r="E35" s="14">
        <f t="shared" si="3"/>
        <v>25</v>
      </c>
      <c r="F35" s="14" t="str">
        <f t="shared" si="3"/>
        <v>-</v>
      </c>
    </row>
    <row r="36" spans="1:8" ht="12" customHeight="1" x14ac:dyDescent="0.25">
      <c r="A36" s="9" t="s">
        <v>5</v>
      </c>
      <c r="B36" s="14">
        <f t="shared" si="3"/>
        <v>23.135135135135133</v>
      </c>
      <c r="C36" s="14">
        <f t="shared" si="3"/>
        <v>13.157894736842104</v>
      </c>
      <c r="D36" s="14">
        <f t="shared" si="3"/>
        <v>3.9170506912442393</v>
      </c>
      <c r="E36" s="14">
        <f t="shared" si="3"/>
        <v>8.3333333333333321</v>
      </c>
      <c r="F36" s="14">
        <f t="shared" si="3"/>
        <v>89.142857142857139</v>
      </c>
    </row>
    <row r="37" spans="1:8" ht="17.25" customHeight="1" x14ac:dyDescent="0.25">
      <c r="A37" s="7" t="s">
        <v>8</v>
      </c>
      <c r="B37" s="22">
        <v>100</v>
      </c>
      <c r="C37" s="22">
        <v>100</v>
      </c>
      <c r="D37" s="22">
        <v>100</v>
      </c>
      <c r="E37" s="22">
        <f>SUM(E38:E42)</f>
        <v>99.999999999999986</v>
      </c>
      <c r="F37" s="22">
        <v>100</v>
      </c>
    </row>
    <row r="38" spans="1:8" ht="12" customHeight="1" x14ac:dyDescent="0.25">
      <c r="A38" s="2" t="s">
        <v>7</v>
      </c>
      <c r="B38" s="14">
        <f t="shared" ref="B38:F42" si="4">IF(B13="-","-",B13/B$12*100)</f>
        <v>44.248985115020297</v>
      </c>
      <c r="C38" s="14">
        <f t="shared" si="4"/>
        <v>33.333333333333329</v>
      </c>
      <c r="D38" s="14">
        <f t="shared" si="4"/>
        <v>57.877813504823152</v>
      </c>
      <c r="E38" s="14">
        <f t="shared" si="4"/>
        <v>33.333333333333329</v>
      </c>
      <c r="F38" s="14">
        <f t="shared" si="4"/>
        <v>40.322580645161288</v>
      </c>
    </row>
    <row r="39" spans="1:8" ht="12" customHeight="1" x14ac:dyDescent="0.25">
      <c r="A39" s="2" t="s">
        <v>2</v>
      </c>
      <c r="B39" s="14">
        <f t="shared" si="4"/>
        <v>26.251691474966172</v>
      </c>
      <c r="C39" s="14">
        <f t="shared" si="4"/>
        <v>45.098039215686278</v>
      </c>
      <c r="D39" s="14">
        <f t="shared" si="4"/>
        <v>8.360128617363344</v>
      </c>
      <c r="E39" s="14">
        <f t="shared" si="4"/>
        <v>22.222222222222221</v>
      </c>
      <c r="F39" s="14">
        <f t="shared" si="4"/>
        <v>8.064516129032258</v>
      </c>
    </row>
    <row r="40" spans="1:8" ht="12" customHeight="1" x14ac:dyDescent="0.25">
      <c r="A40" s="2" t="s">
        <v>3</v>
      </c>
      <c r="B40" s="14">
        <f t="shared" si="4"/>
        <v>14.073071718538566</v>
      </c>
      <c r="C40" s="14">
        <f t="shared" si="4"/>
        <v>5.0420168067226889</v>
      </c>
      <c r="D40" s="14">
        <f t="shared" si="4"/>
        <v>25.723472668810288</v>
      </c>
      <c r="E40" s="14">
        <f t="shared" si="4"/>
        <v>11.111111111111111</v>
      </c>
      <c r="F40" s="14">
        <f t="shared" si="4"/>
        <v>8.064516129032258</v>
      </c>
    </row>
    <row r="41" spans="1:8" ht="12" customHeight="1" x14ac:dyDescent="0.25">
      <c r="A41" s="9" t="s">
        <v>4</v>
      </c>
      <c r="B41" s="15">
        <f t="shared" si="4"/>
        <v>0.81190798376184026</v>
      </c>
      <c r="C41" s="16">
        <f t="shared" si="4"/>
        <v>0.28011204481792717</v>
      </c>
      <c r="D41" s="15">
        <f t="shared" si="4"/>
        <v>0.32154340836012862</v>
      </c>
      <c r="E41" s="16">
        <f t="shared" si="4"/>
        <v>33.333333333333329</v>
      </c>
      <c r="F41" s="16">
        <f t="shared" si="4"/>
        <v>1.6129032258064515</v>
      </c>
    </row>
    <row r="42" spans="1:8" ht="12" customHeight="1" thickBot="1" x14ac:dyDescent="0.3">
      <c r="A42" s="3" t="s">
        <v>5</v>
      </c>
      <c r="B42" s="17">
        <f t="shared" si="4"/>
        <v>14.614343707713125</v>
      </c>
      <c r="C42" s="17">
        <f t="shared" si="4"/>
        <v>16.246498599439775</v>
      </c>
      <c r="D42" s="17">
        <f t="shared" si="4"/>
        <v>7.7170418006430879</v>
      </c>
      <c r="E42" s="17" t="str">
        <f t="shared" si="4"/>
        <v>-</v>
      </c>
      <c r="F42" s="17">
        <f t="shared" si="4"/>
        <v>41.935483870967744</v>
      </c>
    </row>
    <row r="43" spans="1:8" ht="12" customHeight="1" x14ac:dyDescent="0.25">
      <c r="A43" s="20" t="s">
        <v>13</v>
      </c>
      <c r="B43" s="10"/>
      <c r="C43" s="10"/>
      <c r="D43" s="10"/>
      <c r="E43" s="10"/>
      <c r="F43" s="10"/>
      <c r="H43" s="19"/>
    </row>
    <row r="44" spans="1:8" ht="12" customHeight="1" x14ac:dyDescent="0.25">
      <c r="A44" s="11" t="s">
        <v>10</v>
      </c>
      <c r="B44" s="15"/>
      <c r="C44" s="15"/>
      <c r="D44" s="15"/>
      <c r="E44" s="15"/>
      <c r="F44" s="15"/>
    </row>
    <row r="45" spans="1:8" ht="12" customHeight="1" x14ac:dyDescent="0.25">
      <c r="A45" s="50" t="s">
        <v>49</v>
      </c>
      <c r="B45" s="15"/>
      <c r="C45" s="15"/>
      <c r="D45" s="15"/>
      <c r="E45" s="15"/>
      <c r="F45" s="15"/>
    </row>
    <row r="46" spans="1:8" ht="12" customHeight="1" x14ac:dyDescent="0.25">
      <c r="A46" s="9"/>
      <c r="B46" s="15"/>
      <c r="C46" s="15"/>
      <c r="D46" s="15"/>
      <c r="E46" s="15"/>
      <c r="F46" s="15"/>
    </row>
    <row r="47" spans="1:8" ht="12" customHeight="1" x14ac:dyDescent="0.25">
      <c r="A47" s="9"/>
      <c r="B47" s="15"/>
      <c r="C47" s="15"/>
      <c r="D47" s="15"/>
      <c r="E47" s="15"/>
      <c r="F47" s="15"/>
      <c r="G47" s="46"/>
    </row>
    <row r="48" spans="1:8" ht="12" customHeight="1" x14ac:dyDescent="0.25">
      <c r="A48" s="9"/>
      <c r="B48" s="15"/>
      <c r="C48" s="15"/>
      <c r="D48" s="15"/>
      <c r="E48" s="15"/>
      <c r="F48" s="15"/>
    </row>
    <row r="49" spans="1:8" ht="12" customHeight="1" x14ac:dyDescent="0.25">
      <c r="A49" s="9"/>
      <c r="B49" s="15"/>
      <c r="C49" s="15"/>
      <c r="D49" s="15"/>
      <c r="E49" s="15"/>
      <c r="F49" s="15"/>
    </row>
    <row r="50" spans="1:8" ht="12" customHeight="1" x14ac:dyDescent="0.25">
      <c r="A50" s="9"/>
      <c r="B50" s="15"/>
      <c r="C50" s="15"/>
      <c r="D50" s="15"/>
      <c r="E50" s="15"/>
      <c r="F50" s="15"/>
    </row>
    <row r="51" spans="1:8" ht="12" customHeight="1" x14ac:dyDescent="0.25">
      <c r="A51" s="9"/>
      <c r="B51" s="15"/>
      <c r="C51" s="15"/>
      <c r="D51" s="15"/>
      <c r="E51" s="15"/>
      <c r="F51" s="15"/>
    </row>
    <row r="52" spans="1:8" ht="12" customHeight="1" x14ac:dyDescent="0.25">
      <c r="A52" s="9"/>
      <c r="B52" s="15"/>
      <c r="C52" s="15"/>
      <c r="D52" s="15"/>
      <c r="E52" s="15"/>
      <c r="F52" s="15"/>
      <c r="H52" s="41"/>
    </row>
    <row r="53" spans="1:8" ht="12" customHeight="1" x14ac:dyDescent="0.25">
      <c r="A53" s="9"/>
      <c r="B53" s="15"/>
      <c r="C53" s="15"/>
      <c r="D53" s="15"/>
      <c r="E53" s="15"/>
      <c r="F53" s="15"/>
    </row>
    <row r="54" spans="1:8" ht="12" customHeight="1" x14ac:dyDescent="0.25">
      <c r="A54" s="9"/>
      <c r="B54" s="15"/>
      <c r="C54" s="15"/>
      <c r="D54" s="15"/>
      <c r="E54" s="15"/>
      <c r="F54" s="15"/>
    </row>
    <row r="55" spans="1:8" ht="12" customHeight="1" x14ac:dyDescent="0.25">
      <c r="A55" s="9"/>
      <c r="B55" s="15"/>
      <c r="C55" s="15"/>
      <c r="D55" s="15"/>
      <c r="E55" s="15"/>
      <c r="F55" s="15"/>
    </row>
    <row r="56" spans="1:8" ht="12" customHeight="1" x14ac:dyDescent="0.25">
      <c r="A56" s="9"/>
      <c r="B56" s="15"/>
      <c r="C56" s="15"/>
      <c r="D56" s="15"/>
      <c r="E56" s="15"/>
      <c r="F56" s="15"/>
    </row>
    <row r="57" spans="1:8" ht="12" customHeight="1" x14ac:dyDescent="0.25">
      <c r="A57" s="9"/>
      <c r="B57" s="15"/>
      <c r="C57" s="15"/>
      <c r="D57" s="15"/>
      <c r="E57" s="15"/>
      <c r="F57" s="15"/>
    </row>
    <row r="58" spans="1:8" ht="12" customHeight="1" x14ac:dyDescent="0.25">
      <c r="A58" s="9"/>
      <c r="B58" s="15"/>
      <c r="C58" s="15"/>
      <c r="D58" s="15"/>
      <c r="E58" s="15"/>
      <c r="F58" s="15"/>
    </row>
    <row r="59" spans="1:8" ht="12" customHeight="1" x14ac:dyDescent="0.25">
      <c r="A59" s="9"/>
      <c r="B59" s="15"/>
      <c r="C59" s="15"/>
      <c r="D59" s="15"/>
      <c r="E59" s="15"/>
      <c r="F59" s="15"/>
    </row>
    <row r="60" spans="1:8" ht="12" customHeight="1" x14ac:dyDescent="0.25">
      <c r="A60" s="9"/>
      <c r="B60" s="15"/>
      <c r="C60" s="15"/>
      <c r="D60" s="15"/>
      <c r="E60" s="15"/>
      <c r="F60" s="15"/>
    </row>
    <row r="61" spans="1:8" ht="12" customHeight="1" x14ac:dyDescent="0.25"/>
    <row r="62" spans="1:8" x14ac:dyDescent="0.25">
      <c r="A62" s="12" t="s">
        <v>10</v>
      </c>
    </row>
    <row r="75" spans="1:1" x14ac:dyDescent="0.25">
      <c r="A75" s="1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2:B16 B18 B22" formula="1"/>
    <ignoredError sqref="C6:D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showGridLines="0" zoomScaleNormal="100" workbookViewId="0">
      <selection activeCell="H11" sqref="H11"/>
    </sheetView>
  </sheetViews>
  <sheetFormatPr defaultRowHeight="15" x14ac:dyDescent="0.25"/>
  <cols>
    <col min="1" max="1" width="15.140625" customWidth="1"/>
    <col min="5" max="5" width="9.28515625" customWidth="1"/>
    <col min="6" max="6" width="11.28515625" customWidth="1"/>
  </cols>
  <sheetData>
    <row r="1" spans="1:8" x14ac:dyDescent="0.25">
      <c r="A1" s="2" t="s">
        <v>11</v>
      </c>
    </row>
    <row r="2" spans="1:8" x14ac:dyDescent="0.25">
      <c r="A2" s="1" t="s">
        <v>50</v>
      </c>
      <c r="B2" s="2"/>
      <c r="C2" s="2"/>
      <c r="D2" s="2"/>
      <c r="E2" s="2"/>
      <c r="F2" s="2"/>
    </row>
    <row r="3" spans="1:8" ht="5.25" customHeight="1" thickBot="1" x14ac:dyDescent="0.3">
      <c r="A3" s="2"/>
      <c r="B3" s="2"/>
      <c r="C3" s="2"/>
      <c r="D3" s="2"/>
      <c r="E3" s="2"/>
      <c r="F3" s="2"/>
    </row>
    <row r="4" spans="1:8" x14ac:dyDescent="0.25">
      <c r="A4" s="23" t="s">
        <v>0</v>
      </c>
      <c r="B4" s="24" t="s">
        <v>14</v>
      </c>
      <c r="C4" s="24"/>
      <c r="D4" s="24"/>
      <c r="E4" s="24"/>
      <c r="F4" s="24"/>
    </row>
    <row r="5" spans="1:8" x14ac:dyDescent="0.25">
      <c r="A5" s="4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8" x14ac:dyDescent="0.25">
      <c r="A6" s="25" t="s">
        <v>1</v>
      </c>
      <c r="B6" s="69">
        <f>SUM(C6:F6)</f>
        <v>925</v>
      </c>
      <c r="C6" s="69">
        <f>SUM(C7:C11)</f>
        <v>304</v>
      </c>
      <c r="D6" s="69">
        <f>SUM(D7:D11)</f>
        <v>434</v>
      </c>
      <c r="E6" s="69">
        <f>SUM(E7:E11)</f>
        <v>12</v>
      </c>
      <c r="F6" s="69">
        <f>SUM(F7:F11)</f>
        <v>175</v>
      </c>
    </row>
    <row r="7" spans="1:8" ht="12" customHeight="1" x14ac:dyDescent="0.25">
      <c r="A7" s="2" t="s">
        <v>7</v>
      </c>
      <c r="B7" s="70">
        <f>SUM(B13,B19)</f>
        <v>241</v>
      </c>
      <c r="C7" s="56">
        <f>IF(SUM(C13,C19)=0,"-",SUM(C13,C19))</f>
        <v>55</v>
      </c>
      <c r="D7" s="56">
        <f>IF(SUM(D13,D19)=0,"-",SUM(D13,D19))</f>
        <v>180</v>
      </c>
      <c r="E7" s="56" t="str">
        <f>IF(SUM(E13,E19)=0,"-",SUM(E13,E19))</f>
        <v>-</v>
      </c>
      <c r="F7" s="56">
        <f>IF(SUM(F13,F19)=0,"-",SUM(F13,F19))</f>
        <v>6</v>
      </c>
      <c r="H7" s="98">
        <f>B7/B6</f>
        <v>0.26054054054054054</v>
      </c>
    </row>
    <row r="8" spans="1:8" ht="12" customHeight="1" x14ac:dyDescent="0.25">
      <c r="A8" s="2" t="s">
        <v>2</v>
      </c>
      <c r="B8" s="70">
        <f>SUM(B14,B20)</f>
        <v>220</v>
      </c>
      <c r="C8" s="56">
        <f t="shared" ref="C8:F11" si="0">IF(SUM(C14,C20)=0,"-",SUM(C14,C20))</f>
        <v>194</v>
      </c>
      <c r="D8" s="56">
        <f t="shared" si="0"/>
        <v>24</v>
      </c>
      <c r="E8" s="56">
        <f t="shared" si="0"/>
        <v>1</v>
      </c>
      <c r="F8" s="56">
        <f t="shared" si="0"/>
        <v>1</v>
      </c>
      <c r="H8" s="98">
        <f>B8/B6</f>
        <v>0.23783783783783785</v>
      </c>
    </row>
    <row r="9" spans="1:8" ht="12" customHeight="1" x14ac:dyDescent="0.25">
      <c r="A9" s="2" t="s">
        <v>3</v>
      </c>
      <c r="B9" s="70">
        <f>SUM(B15,B21)</f>
        <v>245</v>
      </c>
      <c r="C9" s="56">
        <f t="shared" si="0"/>
        <v>13</v>
      </c>
      <c r="D9" s="56">
        <f t="shared" si="0"/>
        <v>213</v>
      </c>
      <c r="E9" s="56">
        <f t="shared" si="0"/>
        <v>7</v>
      </c>
      <c r="F9" s="56">
        <f t="shared" si="0"/>
        <v>12</v>
      </c>
      <c r="H9" s="98">
        <f>B9/B6</f>
        <v>0.26486486486486488</v>
      </c>
    </row>
    <row r="10" spans="1:8" ht="12" customHeight="1" x14ac:dyDescent="0.25">
      <c r="A10" s="2" t="s">
        <v>4</v>
      </c>
      <c r="B10" s="70">
        <f>SUM(B16,B22)</f>
        <v>5</v>
      </c>
      <c r="C10" s="56">
        <f t="shared" si="0"/>
        <v>2</v>
      </c>
      <c r="D10" s="56" t="str">
        <f t="shared" si="0"/>
        <v>-</v>
      </c>
      <c r="E10" s="56">
        <f t="shared" si="0"/>
        <v>3</v>
      </c>
      <c r="F10" s="56" t="str">
        <f t="shared" si="0"/>
        <v>-</v>
      </c>
    </row>
    <row r="11" spans="1:8" ht="12" customHeight="1" x14ac:dyDescent="0.25">
      <c r="A11" s="2" t="s">
        <v>5</v>
      </c>
      <c r="B11" s="70">
        <f>SUM(B17,B23)</f>
        <v>214</v>
      </c>
      <c r="C11" s="70">
        <f>SUM(C17,C23)</f>
        <v>40</v>
      </c>
      <c r="D11" s="70">
        <f>SUM(D17,D23)</f>
        <v>17</v>
      </c>
      <c r="E11" s="56">
        <f t="shared" si="0"/>
        <v>1</v>
      </c>
      <c r="F11" s="70">
        <f>SUM(F17,F23)</f>
        <v>156</v>
      </c>
      <c r="H11" s="99">
        <f>B11/B6</f>
        <v>0.23135135135135135</v>
      </c>
    </row>
    <row r="12" spans="1:8" ht="16.5" customHeight="1" x14ac:dyDescent="0.25">
      <c r="A12" s="25" t="s">
        <v>15</v>
      </c>
      <c r="B12" s="69">
        <f t="shared" ref="B12:B18" si="1">SUM(C12:F12)</f>
        <v>455</v>
      </c>
      <c r="C12" s="69">
        <f>SUM(C13:C17)</f>
        <v>143</v>
      </c>
      <c r="D12" s="69">
        <f>SUM(D13:D17)</f>
        <v>218</v>
      </c>
      <c r="E12" s="69">
        <f>SUM(E13:E17)</f>
        <v>7</v>
      </c>
      <c r="F12" s="69">
        <f>SUM(F13:F17)</f>
        <v>87</v>
      </c>
      <c r="H12" s="94"/>
    </row>
    <row r="13" spans="1:8" ht="12" customHeight="1" x14ac:dyDescent="0.25">
      <c r="A13" s="2" t="s">
        <v>7</v>
      </c>
      <c r="B13" s="70">
        <f t="shared" si="1"/>
        <v>138</v>
      </c>
      <c r="C13" s="71">
        <v>25</v>
      </c>
      <c r="D13" s="71">
        <v>110</v>
      </c>
      <c r="E13" s="59" t="s">
        <v>28</v>
      </c>
      <c r="F13" s="71">
        <v>3</v>
      </c>
    </row>
    <row r="14" spans="1:8" ht="12" customHeight="1" x14ac:dyDescent="0.25">
      <c r="A14" s="2" t="s">
        <v>2</v>
      </c>
      <c r="B14" s="70">
        <f t="shared" si="1"/>
        <v>107</v>
      </c>
      <c r="C14" s="71">
        <v>93</v>
      </c>
      <c r="D14" s="71">
        <v>13</v>
      </c>
      <c r="E14" s="81" t="s">
        <v>28</v>
      </c>
      <c r="F14" s="71">
        <v>1</v>
      </c>
    </row>
    <row r="15" spans="1:8" ht="12" customHeight="1" x14ac:dyDescent="0.25">
      <c r="A15" s="2" t="s">
        <v>3</v>
      </c>
      <c r="B15" s="70">
        <f t="shared" si="1"/>
        <v>105</v>
      </c>
      <c r="C15" s="71">
        <v>7</v>
      </c>
      <c r="D15" s="71">
        <v>89</v>
      </c>
      <c r="E15" s="81">
        <v>5</v>
      </c>
      <c r="F15" s="81">
        <v>4</v>
      </c>
    </row>
    <row r="16" spans="1:8" ht="12" customHeight="1" x14ac:dyDescent="0.25">
      <c r="A16" s="2" t="s">
        <v>4</v>
      </c>
      <c r="B16" s="70">
        <f t="shared" si="1"/>
        <v>3</v>
      </c>
      <c r="C16" s="81">
        <v>2</v>
      </c>
      <c r="D16" s="81" t="s">
        <v>28</v>
      </c>
      <c r="E16" s="59">
        <v>1</v>
      </c>
      <c r="F16" s="81" t="s">
        <v>28</v>
      </c>
    </row>
    <row r="17" spans="1:6" ht="12" customHeight="1" x14ac:dyDescent="0.25">
      <c r="A17" s="2" t="s">
        <v>5</v>
      </c>
      <c r="B17" s="70">
        <f t="shared" si="1"/>
        <v>102</v>
      </c>
      <c r="C17" s="71">
        <v>16</v>
      </c>
      <c r="D17" s="71">
        <v>6</v>
      </c>
      <c r="E17" s="81">
        <v>1</v>
      </c>
      <c r="F17" s="71">
        <v>79</v>
      </c>
    </row>
    <row r="18" spans="1:6" ht="16.5" customHeight="1" x14ac:dyDescent="0.25">
      <c r="A18" s="25" t="s">
        <v>16</v>
      </c>
      <c r="B18" s="69">
        <f t="shared" si="1"/>
        <v>470</v>
      </c>
      <c r="C18" s="77">
        <f>SUM(C19:C23)</f>
        <v>161</v>
      </c>
      <c r="D18" s="77">
        <f>SUM(D19:D23)</f>
        <v>216</v>
      </c>
      <c r="E18" s="77">
        <f>SUM(E19:E23)</f>
        <v>5</v>
      </c>
      <c r="F18" s="77">
        <f>SUM(F19:F23)</f>
        <v>88</v>
      </c>
    </row>
    <row r="19" spans="1:6" ht="12" customHeight="1" x14ac:dyDescent="0.25">
      <c r="A19" s="2" t="s">
        <v>7</v>
      </c>
      <c r="B19" s="70">
        <f>IF(SUM(C19:F19)=0,"-",SUM(C19:F19))</f>
        <v>103</v>
      </c>
      <c r="C19" s="71">
        <v>30</v>
      </c>
      <c r="D19" s="71">
        <v>70</v>
      </c>
      <c r="E19" s="81" t="s">
        <v>28</v>
      </c>
      <c r="F19" s="71">
        <v>3</v>
      </c>
    </row>
    <row r="20" spans="1:6" ht="12" customHeight="1" x14ac:dyDescent="0.25">
      <c r="A20" s="2" t="s">
        <v>2</v>
      </c>
      <c r="B20" s="70">
        <f>IF(SUM(C20:F20)=0,"-",SUM(C20:F20))</f>
        <v>113</v>
      </c>
      <c r="C20" s="71">
        <v>101</v>
      </c>
      <c r="D20" s="71">
        <v>11</v>
      </c>
      <c r="E20" s="59">
        <v>1</v>
      </c>
      <c r="F20" s="81" t="s">
        <v>28</v>
      </c>
    </row>
    <row r="21" spans="1:6" ht="12" customHeight="1" x14ac:dyDescent="0.25">
      <c r="A21" s="2" t="s">
        <v>3</v>
      </c>
      <c r="B21" s="70">
        <f>IF(SUM(C21:F21)=0,"-",SUM(C21:F21))</f>
        <v>140</v>
      </c>
      <c r="C21" s="57">
        <v>6</v>
      </c>
      <c r="D21" s="57">
        <v>124</v>
      </c>
      <c r="E21" s="81">
        <v>2</v>
      </c>
      <c r="F21" s="57">
        <v>8</v>
      </c>
    </row>
    <row r="22" spans="1:6" ht="12" customHeight="1" x14ac:dyDescent="0.25">
      <c r="A22" s="2" t="s">
        <v>4</v>
      </c>
      <c r="B22" s="56">
        <f>IF(SUM(C22:F22)=0,"-",SUM(C22:F22))</f>
        <v>2</v>
      </c>
      <c r="C22" s="81" t="s">
        <v>28</v>
      </c>
      <c r="D22" s="81" t="s">
        <v>28</v>
      </c>
      <c r="E22" s="59">
        <v>2</v>
      </c>
      <c r="F22" s="59" t="s">
        <v>28</v>
      </c>
    </row>
    <row r="23" spans="1:6" ht="12" customHeight="1" thickBot="1" x14ac:dyDescent="0.3">
      <c r="A23" s="3" t="s">
        <v>5</v>
      </c>
      <c r="B23" s="72">
        <f>IF(SUM(C23:F23)=0,"-",SUM(C23:F23))</f>
        <v>112</v>
      </c>
      <c r="C23" s="73">
        <v>24</v>
      </c>
      <c r="D23" s="73">
        <v>11</v>
      </c>
      <c r="E23" s="93" t="s">
        <v>28</v>
      </c>
      <c r="F23" s="73">
        <v>77</v>
      </c>
    </row>
    <row r="24" spans="1:6" x14ac:dyDescent="0.25">
      <c r="A24" s="11" t="s">
        <v>10</v>
      </c>
      <c r="B24" s="2"/>
      <c r="C24" s="2"/>
      <c r="D24" s="2"/>
      <c r="E24" s="2"/>
      <c r="F24" s="2"/>
    </row>
    <row r="25" spans="1:6" x14ac:dyDescent="0.25">
      <c r="A25" s="50" t="s">
        <v>49</v>
      </c>
      <c r="B25" s="2"/>
      <c r="C25" s="2"/>
      <c r="D25" s="2"/>
      <c r="E25" s="2"/>
      <c r="F25" s="2"/>
    </row>
    <row r="26" spans="1:6" ht="22.5" customHeight="1" x14ac:dyDescent="0.25">
      <c r="A26" s="1" t="s">
        <v>51</v>
      </c>
      <c r="B26" s="2"/>
      <c r="C26" s="2"/>
      <c r="D26" s="2"/>
      <c r="E26" s="2"/>
      <c r="F26" s="2"/>
    </row>
    <row r="27" spans="1:6" ht="6.75" customHeight="1" thickBot="1" x14ac:dyDescent="0.3">
      <c r="A27" s="2"/>
      <c r="B27" s="2"/>
      <c r="C27" s="2"/>
      <c r="D27" s="2"/>
      <c r="E27" s="2"/>
      <c r="F27" s="2"/>
    </row>
    <row r="28" spans="1:6" x14ac:dyDescent="0.25">
      <c r="A28" s="23" t="s">
        <v>0</v>
      </c>
      <c r="B28" s="24" t="s">
        <v>17</v>
      </c>
      <c r="C28" s="24"/>
      <c r="D28" s="24"/>
      <c r="E28" s="24"/>
      <c r="F28" s="24"/>
    </row>
    <row r="29" spans="1:6" x14ac:dyDescent="0.25">
      <c r="A29" s="4"/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</row>
    <row r="30" spans="1:6" x14ac:dyDescent="0.25">
      <c r="A30" s="25" t="s">
        <v>1</v>
      </c>
      <c r="B30" s="26">
        <f>SUM(B31:B35)</f>
        <v>739</v>
      </c>
      <c r="C30" s="30">
        <f t="shared" ref="C30:F30" si="2">SUM(C31:C35)</f>
        <v>357</v>
      </c>
      <c r="D30" s="30">
        <f t="shared" si="2"/>
        <v>311</v>
      </c>
      <c r="E30" s="30">
        <f t="shared" si="2"/>
        <v>9</v>
      </c>
      <c r="F30" s="30">
        <f t="shared" si="2"/>
        <v>62</v>
      </c>
    </row>
    <row r="31" spans="1:6" ht="11.25" customHeight="1" x14ac:dyDescent="0.25">
      <c r="A31" s="2" t="s">
        <v>7</v>
      </c>
      <c r="B31" s="27">
        <f>SUM(B37,B43)</f>
        <v>327</v>
      </c>
      <c r="C31" s="21">
        <f t="shared" ref="C31:F35" si="3">IF(SUM(C37,C43)=0,"-",SUM(C37,C43))</f>
        <v>119</v>
      </c>
      <c r="D31" s="21">
        <f t="shared" si="3"/>
        <v>180</v>
      </c>
      <c r="E31" s="21">
        <f t="shared" si="3"/>
        <v>3</v>
      </c>
      <c r="F31" s="21">
        <f t="shared" si="3"/>
        <v>25</v>
      </c>
    </row>
    <row r="32" spans="1:6" ht="11.25" customHeight="1" x14ac:dyDescent="0.25">
      <c r="A32" s="2" t="s">
        <v>2</v>
      </c>
      <c r="B32" s="27">
        <f>SUM(B38,B44)</f>
        <v>194</v>
      </c>
      <c r="C32" s="21">
        <f t="shared" si="3"/>
        <v>161</v>
      </c>
      <c r="D32" s="21">
        <f t="shared" si="3"/>
        <v>26</v>
      </c>
      <c r="E32" s="21">
        <f t="shared" si="3"/>
        <v>2</v>
      </c>
      <c r="F32" s="21">
        <f t="shared" si="3"/>
        <v>5</v>
      </c>
    </row>
    <row r="33" spans="1:8" ht="11.25" customHeight="1" x14ac:dyDescent="0.25">
      <c r="A33" s="2" t="s">
        <v>3</v>
      </c>
      <c r="B33" s="27">
        <f>SUM(B39,B45)</f>
        <v>104</v>
      </c>
      <c r="C33" s="21">
        <f t="shared" si="3"/>
        <v>18</v>
      </c>
      <c r="D33" s="21">
        <f t="shared" si="3"/>
        <v>80</v>
      </c>
      <c r="E33" s="21">
        <f t="shared" si="3"/>
        <v>1</v>
      </c>
      <c r="F33" s="21">
        <f t="shared" si="3"/>
        <v>5</v>
      </c>
    </row>
    <row r="34" spans="1:8" ht="11.25" customHeight="1" x14ac:dyDescent="0.25">
      <c r="A34" s="2" t="s">
        <v>4</v>
      </c>
      <c r="B34" s="21">
        <f>IF(SUM(C34:F34)=0,"-",SUM(C34:F34))</f>
        <v>6</v>
      </c>
      <c r="C34" s="21">
        <f t="shared" si="3"/>
        <v>1</v>
      </c>
      <c r="D34" s="21">
        <f t="shared" si="3"/>
        <v>1</v>
      </c>
      <c r="E34" s="21">
        <f t="shared" si="3"/>
        <v>3</v>
      </c>
      <c r="F34" s="21">
        <f t="shared" si="3"/>
        <v>1</v>
      </c>
    </row>
    <row r="35" spans="1:8" ht="11.25" customHeight="1" x14ac:dyDescent="0.25">
      <c r="A35" s="2" t="s">
        <v>5</v>
      </c>
      <c r="B35" s="27">
        <f>SUM(B41,B47)</f>
        <v>108</v>
      </c>
      <c r="C35" s="21">
        <f t="shared" si="3"/>
        <v>58</v>
      </c>
      <c r="D35" s="21">
        <f t="shared" si="3"/>
        <v>24</v>
      </c>
      <c r="E35" s="21" t="str">
        <f t="shared" si="3"/>
        <v>-</v>
      </c>
      <c r="F35" s="21">
        <f t="shared" si="3"/>
        <v>26</v>
      </c>
    </row>
    <row r="36" spans="1:8" ht="16.5" customHeight="1" x14ac:dyDescent="0.25">
      <c r="A36" s="25" t="s">
        <v>15</v>
      </c>
      <c r="B36" s="30">
        <f>SUM(B37:B41)</f>
        <v>361</v>
      </c>
      <c r="C36" s="52">
        <f t="shared" ref="C36:F36" si="4">SUM(C37:C41)</f>
        <v>165</v>
      </c>
      <c r="D36" s="52">
        <f t="shared" si="4"/>
        <v>158</v>
      </c>
      <c r="E36" s="52">
        <f t="shared" si="4"/>
        <v>5</v>
      </c>
      <c r="F36" s="52">
        <f t="shared" si="4"/>
        <v>33</v>
      </c>
      <c r="H36" s="95"/>
    </row>
    <row r="37" spans="1:8" ht="11.25" customHeight="1" x14ac:dyDescent="0.25">
      <c r="A37" s="2" t="s">
        <v>7</v>
      </c>
      <c r="B37" s="27">
        <f t="shared" ref="B37:B47" si="5">SUM(C37:F37)</f>
        <v>178</v>
      </c>
      <c r="C37" s="51">
        <v>58</v>
      </c>
      <c r="D37" s="51">
        <v>100</v>
      </c>
      <c r="E37" s="51">
        <v>3</v>
      </c>
      <c r="F37" s="51">
        <v>17</v>
      </c>
    </row>
    <row r="38" spans="1:8" ht="11.25" customHeight="1" x14ac:dyDescent="0.25">
      <c r="A38" s="2" t="s">
        <v>2</v>
      </c>
      <c r="B38" s="27">
        <f t="shared" si="5"/>
        <v>89</v>
      </c>
      <c r="C38" s="51">
        <v>71</v>
      </c>
      <c r="D38" s="51">
        <v>15</v>
      </c>
      <c r="E38" s="51">
        <v>1</v>
      </c>
      <c r="F38" s="51">
        <v>2</v>
      </c>
    </row>
    <row r="39" spans="1:8" ht="11.25" customHeight="1" x14ac:dyDescent="0.25">
      <c r="A39" s="2" t="s">
        <v>3</v>
      </c>
      <c r="B39" s="27">
        <f t="shared" si="5"/>
        <v>42</v>
      </c>
      <c r="C39" s="51">
        <v>9</v>
      </c>
      <c r="D39" s="51">
        <v>32</v>
      </c>
      <c r="E39" s="49" t="s">
        <v>28</v>
      </c>
      <c r="F39" s="49">
        <v>1</v>
      </c>
    </row>
    <row r="40" spans="1:8" ht="11.25" customHeight="1" x14ac:dyDescent="0.25">
      <c r="A40" s="2" t="s">
        <v>4</v>
      </c>
      <c r="B40" s="21">
        <f>IF(SUM(C40:F40)=0,"-",SUM(C40:F40))</f>
        <v>2</v>
      </c>
      <c r="C40" s="49">
        <v>1</v>
      </c>
      <c r="D40" s="49" t="s">
        <v>28</v>
      </c>
      <c r="E40" s="49">
        <v>1</v>
      </c>
      <c r="F40" s="49" t="s">
        <v>28</v>
      </c>
    </row>
    <row r="41" spans="1:8" ht="11.25" customHeight="1" x14ac:dyDescent="0.25">
      <c r="A41" s="2" t="s">
        <v>5</v>
      </c>
      <c r="B41" s="27">
        <f t="shared" si="5"/>
        <v>50</v>
      </c>
      <c r="C41" s="51">
        <v>26</v>
      </c>
      <c r="D41" s="51">
        <v>11</v>
      </c>
      <c r="E41" s="49" t="s">
        <v>28</v>
      </c>
      <c r="F41" s="51">
        <v>13</v>
      </c>
    </row>
    <row r="42" spans="1:8" ht="16.5" customHeight="1" x14ac:dyDescent="0.25">
      <c r="A42" s="25" t="s">
        <v>16</v>
      </c>
      <c r="B42" s="26">
        <f>SUM(B43:B47)</f>
        <v>378</v>
      </c>
      <c r="C42" s="52">
        <f t="shared" ref="C42:F42" si="6">SUM(C43:C47)</f>
        <v>192</v>
      </c>
      <c r="D42" s="52">
        <f t="shared" si="6"/>
        <v>153</v>
      </c>
      <c r="E42" s="52">
        <f t="shared" si="6"/>
        <v>4</v>
      </c>
      <c r="F42" s="52">
        <f t="shared" si="6"/>
        <v>29</v>
      </c>
    </row>
    <row r="43" spans="1:8" ht="11.25" customHeight="1" x14ac:dyDescent="0.25">
      <c r="A43" s="2" t="s">
        <v>7</v>
      </c>
      <c r="B43" s="2">
        <f t="shared" si="5"/>
        <v>149</v>
      </c>
      <c r="C43" s="51">
        <v>61</v>
      </c>
      <c r="D43" s="51">
        <v>80</v>
      </c>
      <c r="E43" s="49" t="s">
        <v>28</v>
      </c>
      <c r="F43" s="51">
        <v>8</v>
      </c>
    </row>
    <row r="44" spans="1:8" ht="11.25" customHeight="1" x14ac:dyDescent="0.25">
      <c r="A44" s="2" t="s">
        <v>2</v>
      </c>
      <c r="B44" s="2">
        <f t="shared" si="5"/>
        <v>105</v>
      </c>
      <c r="C44" s="51">
        <v>90</v>
      </c>
      <c r="D44" s="51">
        <v>11</v>
      </c>
      <c r="E44" s="48">
        <v>1</v>
      </c>
      <c r="F44" s="81">
        <v>3</v>
      </c>
    </row>
    <row r="45" spans="1:8" ht="11.25" customHeight="1" x14ac:dyDescent="0.25">
      <c r="A45" s="2" t="s">
        <v>3</v>
      </c>
      <c r="B45" s="2">
        <f t="shared" si="5"/>
        <v>62</v>
      </c>
      <c r="C45" s="47">
        <v>9</v>
      </c>
      <c r="D45" s="47">
        <v>48</v>
      </c>
      <c r="E45" s="81">
        <v>1</v>
      </c>
      <c r="F45" s="47">
        <v>4</v>
      </c>
    </row>
    <row r="46" spans="1:8" ht="11.25" customHeight="1" x14ac:dyDescent="0.25">
      <c r="A46" s="2" t="s">
        <v>4</v>
      </c>
      <c r="B46" s="8">
        <f>IF(SUM(C46:F46)=0,"-",SUM(C46:F46))</f>
        <v>4</v>
      </c>
      <c r="C46" s="81" t="s">
        <v>28</v>
      </c>
      <c r="D46" s="49">
        <v>1</v>
      </c>
      <c r="E46" s="81">
        <v>2</v>
      </c>
      <c r="F46" s="81">
        <v>1</v>
      </c>
    </row>
    <row r="47" spans="1:8" ht="11.25" customHeight="1" thickBot="1" x14ac:dyDescent="0.3">
      <c r="A47" s="3" t="s">
        <v>5</v>
      </c>
      <c r="B47" s="3">
        <f t="shared" si="5"/>
        <v>58</v>
      </c>
      <c r="C47" s="53">
        <v>32</v>
      </c>
      <c r="D47" s="53">
        <v>13</v>
      </c>
      <c r="E47" s="54" t="s">
        <v>28</v>
      </c>
      <c r="F47" s="53">
        <v>13</v>
      </c>
    </row>
    <row r="48" spans="1:8" x14ac:dyDescent="0.25">
      <c r="A48" s="11" t="s">
        <v>10</v>
      </c>
    </row>
    <row r="49" spans="1:9" x14ac:dyDescent="0.25">
      <c r="A49" s="50" t="s">
        <v>49</v>
      </c>
    </row>
    <row r="51" spans="1:9" x14ac:dyDescent="0.25">
      <c r="I51" s="46"/>
    </row>
    <row r="56" spans="1:9" x14ac:dyDescent="0.25">
      <c r="H56" s="41"/>
    </row>
    <row r="62" spans="1:9" x14ac:dyDescent="0.25">
      <c r="A62" s="12" t="s">
        <v>10</v>
      </c>
    </row>
    <row r="67" spans="1:8" x14ac:dyDescent="0.25">
      <c r="H67" s="41"/>
    </row>
    <row r="75" spans="1:8" x14ac:dyDescent="0.25">
      <c r="A75" s="12" t="s">
        <v>10</v>
      </c>
    </row>
  </sheetData>
  <pageMargins left="0.7" right="0.7" top="0.75" bottom="0.75" header="0.3" footer="0.3"/>
  <pageSetup paperSize="9" orientation="portrait" r:id="rId1"/>
  <rowBreaks count="1" manualBreakCount="1">
    <brk id="49" max="16383" man="1"/>
  </rowBreaks>
  <ignoredErrors>
    <ignoredError sqref="B34 B40 B42 B46 E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showGridLines="0" workbookViewId="0"/>
  </sheetViews>
  <sheetFormatPr defaultRowHeight="15" x14ac:dyDescent="0.25"/>
  <cols>
    <col min="1" max="1" width="24.42578125" customWidth="1"/>
  </cols>
  <sheetData>
    <row r="1" spans="1:9" x14ac:dyDescent="0.25">
      <c r="A1" s="2" t="s">
        <v>11</v>
      </c>
      <c r="B1" s="2"/>
      <c r="C1" s="2"/>
      <c r="D1" s="2"/>
      <c r="E1" s="2"/>
      <c r="F1" s="2"/>
    </row>
    <row r="2" spans="1:9" x14ac:dyDescent="0.25">
      <c r="A2" s="1" t="s">
        <v>52</v>
      </c>
      <c r="B2" s="2"/>
      <c r="C2" s="2"/>
      <c r="D2" s="2"/>
      <c r="E2" s="2"/>
      <c r="F2" s="2"/>
    </row>
    <row r="3" spans="1:9" ht="6.75" customHeight="1" thickBot="1" x14ac:dyDescent="0.3">
      <c r="A3" s="2"/>
      <c r="B3" s="2"/>
      <c r="C3" s="2"/>
      <c r="D3" s="2"/>
      <c r="E3" s="2"/>
      <c r="F3" s="2"/>
    </row>
    <row r="4" spans="1:9" x14ac:dyDescent="0.25">
      <c r="A4" s="23" t="s">
        <v>18</v>
      </c>
      <c r="B4" s="96" t="s">
        <v>12</v>
      </c>
      <c r="C4" s="96"/>
      <c r="D4" s="96"/>
      <c r="E4" s="96"/>
      <c r="F4" s="96"/>
    </row>
    <row r="5" spans="1:9" x14ac:dyDescent="0.25">
      <c r="A5" s="4" t="s">
        <v>19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9" ht="16.5" customHeight="1" x14ac:dyDescent="0.25">
      <c r="A6" s="25" t="s">
        <v>20</v>
      </c>
      <c r="B6" s="77">
        <f>SUM(B7:B9)</f>
        <v>925</v>
      </c>
      <c r="C6" s="77">
        <f>SUM(C7:C9)</f>
        <v>304</v>
      </c>
      <c r="D6" s="77">
        <f>SUM(D7:D9)</f>
        <v>434</v>
      </c>
      <c r="E6" s="77">
        <f>SUM(E7:E9)</f>
        <v>12</v>
      </c>
      <c r="F6" s="77">
        <f>SUM(F7:F9)</f>
        <v>175</v>
      </c>
      <c r="I6" s="91"/>
    </row>
    <row r="7" spans="1:9" ht="12.75" customHeight="1" x14ac:dyDescent="0.25">
      <c r="A7" s="2" t="s">
        <v>21</v>
      </c>
      <c r="B7" s="71">
        <f>SUM(C7:F7)</f>
        <v>644</v>
      </c>
      <c r="C7" s="57">
        <v>201</v>
      </c>
      <c r="D7" s="57">
        <v>413</v>
      </c>
      <c r="E7" s="57">
        <v>7</v>
      </c>
      <c r="F7" s="57">
        <v>23</v>
      </c>
    </row>
    <row r="8" spans="1:9" ht="12.75" customHeight="1" x14ac:dyDescent="0.25">
      <c r="A8" s="2" t="s">
        <v>22</v>
      </c>
      <c r="B8" s="71">
        <f>SUM(C8:F8)</f>
        <v>76</v>
      </c>
      <c r="C8" s="57">
        <v>62</v>
      </c>
      <c r="D8" s="57">
        <v>14</v>
      </c>
      <c r="E8" s="59" t="s">
        <v>28</v>
      </c>
      <c r="F8" s="57"/>
    </row>
    <row r="9" spans="1:9" ht="12.75" customHeight="1" x14ac:dyDescent="0.25">
      <c r="A9" s="9" t="s">
        <v>23</v>
      </c>
      <c r="B9" s="71">
        <f>SUM(C9:F9)</f>
        <v>205</v>
      </c>
      <c r="C9" s="58">
        <v>41</v>
      </c>
      <c r="D9" s="58">
        <v>7</v>
      </c>
      <c r="E9" s="61">
        <v>5</v>
      </c>
      <c r="F9" s="58">
        <v>152</v>
      </c>
      <c r="I9" s="90"/>
    </row>
    <row r="10" spans="1:9" ht="16.5" customHeight="1" x14ac:dyDescent="0.25">
      <c r="A10" s="25" t="s">
        <v>24</v>
      </c>
      <c r="B10" s="78">
        <f t="shared" ref="B10:D10" si="0">SUM(B11:B13)</f>
        <v>739</v>
      </c>
      <c r="C10" s="78">
        <f t="shared" si="0"/>
        <v>357</v>
      </c>
      <c r="D10" s="78">
        <f t="shared" si="0"/>
        <v>311</v>
      </c>
      <c r="E10" s="78">
        <f>SUM(E11:E13)</f>
        <v>9</v>
      </c>
      <c r="F10" s="78">
        <f>SUM(F11:F13)</f>
        <v>62</v>
      </c>
    </row>
    <row r="11" spans="1:9" ht="12.75" customHeight="1" x14ac:dyDescent="0.25">
      <c r="A11" s="2" t="s">
        <v>21</v>
      </c>
      <c r="B11" s="79">
        <f>SUM(C11:F11)</f>
        <v>547</v>
      </c>
      <c r="C11" s="80">
        <v>227</v>
      </c>
      <c r="D11" s="80">
        <v>281</v>
      </c>
      <c r="E11" s="80">
        <v>6</v>
      </c>
      <c r="F11" s="80">
        <v>33</v>
      </c>
    </row>
    <row r="12" spans="1:9" ht="12.75" customHeight="1" x14ac:dyDescent="0.25">
      <c r="A12" s="2" t="s">
        <v>22</v>
      </c>
      <c r="B12" s="79">
        <f>SUM(C12:F12)</f>
        <v>73</v>
      </c>
      <c r="C12" s="80">
        <v>64</v>
      </c>
      <c r="D12" s="80">
        <v>8</v>
      </c>
      <c r="E12" s="59" t="s">
        <v>28</v>
      </c>
      <c r="F12" s="81">
        <v>1</v>
      </c>
    </row>
    <row r="13" spans="1:9" ht="12.75" customHeight="1" x14ac:dyDescent="0.25">
      <c r="A13" s="9" t="s">
        <v>23</v>
      </c>
      <c r="B13" s="82">
        <f>SUM(C13:F13)</f>
        <v>119</v>
      </c>
      <c r="C13" s="83">
        <v>66</v>
      </c>
      <c r="D13" s="83">
        <v>22</v>
      </c>
      <c r="E13" s="83">
        <v>3</v>
      </c>
      <c r="F13" s="83">
        <v>28</v>
      </c>
    </row>
    <row r="14" spans="1:9" ht="16.5" customHeight="1" x14ac:dyDescent="0.25">
      <c r="A14" s="25" t="s">
        <v>25</v>
      </c>
      <c r="B14" s="78">
        <f>B6-B10</f>
        <v>186</v>
      </c>
      <c r="C14" s="78">
        <f>C6-C10</f>
        <v>-53</v>
      </c>
      <c r="D14" s="78">
        <f>D6-D10</f>
        <v>123</v>
      </c>
      <c r="E14" s="78">
        <f>E6-E10</f>
        <v>3</v>
      </c>
      <c r="F14" s="78">
        <f>F6-F10</f>
        <v>113</v>
      </c>
    </row>
    <row r="15" spans="1:9" ht="12.75" customHeight="1" x14ac:dyDescent="0.25">
      <c r="A15" s="2" t="s">
        <v>21</v>
      </c>
      <c r="B15" s="79">
        <f>SUM(C15:F15)</f>
        <v>97</v>
      </c>
      <c r="C15" s="84">
        <f t="shared" ref="C15:F17" si="1">SUM(C7)-SUM(C11)</f>
        <v>-26</v>
      </c>
      <c r="D15" s="84">
        <f t="shared" si="1"/>
        <v>132</v>
      </c>
      <c r="E15" s="84">
        <f t="shared" si="1"/>
        <v>1</v>
      </c>
      <c r="F15" s="84">
        <f t="shared" si="1"/>
        <v>-10</v>
      </c>
    </row>
    <row r="16" spans="1:9" ht="12.75" customHeight="1" x14ac:dyDescent="0.25">
      <c r="A16" s="2" t="s">
        <v>22</v>
      </c>
      <c r="B16" s="70">
        <f>SUM(C16:F16)</f>
        <v>3</v>
      </c>
      <c r="C16" s="76">
        <f t="shared" si="1"/>
        <v>-2</v>
      </c>
      <c r="D16" s="76">
        <f t="shared" si="1"/>
        <v>6</v>
      </c>
      <c r="E16" s="76" t="str">
        <f>IF(SUM(E8)-SUM(E12)=0,"-",SUM(E8)-SUM(E12))</f>
        <v>-</v>
      </c>
      <c r="F16" s="76">
        <f>IF(SUM(F8)-SUM(F12)=0,"-",(SUM(F8)-SUM(F12)))</f>
        <v>-1</v>
      </c>
    </row>
    <row r="17" spans="1:7" ht="12.75" customHeight="1" x14ac:dyDescent="0.25">
      <c r="A17" s="9" t="s">
        <v>23</v>
      </c>
      <c r="B17" s="85">
        <f>SUM(C17:F17)</f>
        <v>86</v>
      </c>
      <c r="C17" s="76">
        <f t="shared" si="1"/>
        <v>-25</v>
      </c>
      <c r="D17" s="76">
        <f t="shared" si="1"/>
        <v>-15</v>
      </c>
      <c r="E17" s="76">
        <f>IF(SUM(E9)-SUM(E13)=0,"-",SUM(E9)-SUM(E13))</f>
        <v>2</v>
      </c>
      <c r="F17" s="76">
        <f t="shared" si="1"/>
        <v>124</v>
      </c>
    </row>
    <row r="18" spans="1:7" ht="16.5" customHeight="1" x14ac:dyDescent="0.25">
      <c r="A18" s="7" t="s">
        <v>26</v>
      </c>
      <c r="B18" s="28">
        <f>SUM(B19:B21)</f>
        <v>99.999999999999986</v>
      </c>
      <c r="C18" s="28">
        <f>SUM(C19:C21)</f>
        <v>100</v>
      </c>
      <c r="D18" s="28">
        <f>SUM(D19:D21)</f>
        <v>100</v>
      </c>
      <c r="E18" s="28">
        <f>SUM(E19:E21)</f>
        <v>100</v>
      </c>
      <c r="F18" s="28">
        <f>SUM(F19:F21)</f>
        <v>100</v>
      </c>
    </row>
    <row r="19" spans="1:7" ht="12.75" customHeight="1" x14ac:dyDescent="0.25">
      <c r="A19" s="2" t="s">
        <v>21</v>
      </c>
      <c r="B19" s="14">
        <f>SUM(B7)/SUM(B$6)*100</f>
        <v>69.621621621621614</v>
      </c>
      <c r="C19" s="14">
        <f>SUM(C7)/SUM(C$6)*100</f>
        <v>66.118421052631575</v>
      </c>
      <c r="D19" s="14">
        <f>SUM(D7)/SUM(D$6)*100</f>
        <v>95.161290322580655</v>
      </c>
      <c r="E19" s="14">
        <f>SUM(E7)/SUM(E$6)*100</f>
        <v>58.333333333333336</v>
      </c>
      <c r="F19" s="14">
        <f>SUM(F7)/SUM(F$6)*100</f>
        <v>13.142857142857142</v>
      </c>
    </row>
    <row r="20" spans="1:7" ht="12.75" customHeight="1" x14ac:dyDescent="0.25">
      <c r="A20" s="2" t="s">
        <v>22</v>
      </c>
      <c r="B20" s="14">
        <f>SUM(B8)/SUM(B$6)*100</f>
        <v>8.2162162162162158</v>
      </c>
      <c r="C20" s="14">
        <f t="shared" ref="B20:F21" si="2">SUM(C8)/SUM(C$6)*100</f>
        <v>20.394736842105264</v>
      </c>
      <c r="D20" s="14">
        <f t="shared" si="2"/>
        <v>3.225806451612903</v>
      </c>
      <c r="E20" s="14">
        <f>SUM(E8)/SUM(E$6)*100</f>
        <v>0</v>
      </c>
      <c r="F20" s="14">
        <f t="shared" si="2"/>
        <v>0</v>
      </c>
    </row>
    <row r="21" spans="1:7" ht="12.75" customHeight="1" x14ac:dyDescent="0.25">
      <c r="A21" s="9" t="s">
        <v>23</v>
      </c>
      <c r="B21" s="14">
        <f t="shared" si="2"/>
        <v>22.162162162162165</v>
      </c>
      <c r="C21" s="14">
        <f t="shared" si="2"/>
        <v>13.486842105263158</v>
      </c>
      <c r="D21" s="14">
        <f t="shared" si="2"/>
        <v>1.6129032258064515</v>
      </c>
      <c r="E21" s="14">
        <f>IF(E9="-","-",SUM(E9)/SUM(E$6)*100)</f>
        <v>41.666666666666671</v>
      </c>
      <c r="F21" s="14">
        <f t="shared" si="2"/>
        <v>86.857142857142861</v>
      </c>
    </row>
    <row r="22" spans="1:7" ht="16.5" customHeight="1" x14ac:dyDescent="0.25">
      <c r="A22" s="25" t="s">
        <v>27</v>
      </c>
      <c r="B22" s="29">
        <f t="shared" ref="B22:D22" si="3">SUM(B23:B25)</f>
        <v>100</v>
      </c>
      <c r="C22" s="29">
        <f t="shared" si="3"/>
        <v>100</v>
      </c>
      <c r="D22" s="29">
        <f t="shared" si="3"/>
        <v>100</v>
      </c>
      <c r="E22" s="29">
        <f>SUM(E23:E25)</f>
        <v>99.999999999999986</v>
      </c>
      <c r="F22" s="29">
        <f>SUM(F23:F25)</f>
        <v>99.999999999999986</v>
      </c>
    </row>
    <row r="23" spans="1:7" ht="12.75" customHeight="1" x14ac:dyDescent="0.25">
      <c r="A23" s="2" t="s">
        <v>21</v>
      </c>
      <c r="B23" s="14">
        <f>SUM(B11)/SUM(B$10)*100</f>
        <v>74.018944519621115</v>
      </c>
      <c r="C23" s="14">
        <f>SUM(C11)/SUM(C$10)*100</f>
        <v>63.585434173669462</v>
      </c>
      <c r="D23" s="14">
        <f>SUM(D11)/SUM(D$10)*100</f>
        <v>90.353697749196144</v>
      </c>
      <c r="E23" s="14">
        <f>SUM(E11)/SUM(E$10)*100</f>
        <v>66.666666666666657</v>
      </c>
      <c r="F23" s="14">
        <f>SUM(F11)/SUM(F$10)*100</f>
        <v>53.225806451612897</v>
      </c>
    </row>
    <row r="24" spans="1:7" ht="12.75" customHeight="1" x14ac:dyDescent="0.25">
      <c r="A24" s="2" t="s">
        <v>22</v>
      </c>
      <c r="B24" s="14">
        <f t="shared" ref="B24:F25" si="4">SUM(B12)/SUM(B$10)*100</f>
        <v>9.8782138024357238</v>
      </c>
      <c r="C24" s="14">
        <f t="shared" si="4"/>
        <v>17.927170868347339</v>
      </c>
      <c r="D24" s="14">
        <f t="shared" si="4"/>
        <v>2.572347266881029</v>
      </c>
      <c r="E24" s="14" t="str">
        <f>IF(E12="-","-",SUM(E12)/SUM(E$10)*100)</f>
        <v>-</v>
      </c>
      <c r="F24" s="14">
        <f t="shared" si="4"/>
        <v>1.6129032258064515</v>
      </c>
    </row>
    <row r="25" spans="1:7" ht="12.75" customHeight="1" thickBot="1" x14ac:dyDescent="0.3">
      <c r="A25" s="3" t="s">
        <v>23</v>
      </c>
      <c r="B25" s="17">
        <f t="shared" si="4"/>
        <v>16.102841677943168</v>
      </c>
      <c r="C25" s="17">
        <f t="shared" si="4"/>
        <v>18.487394957983195</v>
      </c>
      <c r="D25" s="17">
        <f t="shared" si="4"/>
        <v>7.07395498392283</v>
      </c>
      <c r="E25" s="17">
        <f t="shared" si="4"/>
        <v>33.333333333333329</v>
      </c>
      <c r="F25" s="17">
        <f t="shared" si="4"/>
        <v>45.161290322580641</v>
      </c>
    </row>
    <row r="26" spans="1:7" x14ac:dyDescent="0.25">
      <c r="A26" s="11" t="s">
        <v>10</v>
      </c>
      <c r="E26" s="10"/>
      <c r="F26" s="10"/>
    </row>
    <row r="27" spans="1:7" x14ac:dyDescent="0.25">
      <c r="A27" s="50" t="s">
        <v>49</v>
      </c>
    </row>
    <row r="28" spans="1:7" x14ac:dyDescent="0.25">
      <c r="A28" s="2"/>
      <c r="B28" s="2"/>
      <c r="C28" s="2"/>
      <c r="D28" s="2"/>
    </row>
    <row r="29" spans="1:7" x14ac:dyDescent="0.25">
      <c r="A29" s="2"/>
      <c r="B29" s="2"/>
      <c r="C29" s="2"/>
      <c r="D29" s="2"/>
      <c r="E29" s="2"/>
      <c r="F29" s="2"/>
      <c r="G29" s="46"/>
    </row>
    <row r="30" spans="1:7" x14ac:dyDescent="0.25">
      <c r="A30" s="2"/>
      <c r="B30" s="2"/>
      <c r="C30" s="2"/>
      <c r="D30" s="2"/>
      <c r="E30" s="2"/>
      <c r="F30" s="2"/>
    </row>
    <row r="31" spans="1:7" x14ac:dyDescent="0.25">
      <c r="A31" s="2"/>
      <c r="B31" s="2"/>
      <c r="C31" s="2"/>
      <c r="D31" s="2"/>
      <c r="E31" s="2"/>
      <c r="F31" s="2"/>
    </row>
    <row r="32" spans="1:7" x14ac:dyDescent="0.25">
      <c r="A32" s="2"/>
      <c r="B32" s="2"/>
      <c r="C32" s="2"/>
      <c r="D32" s="2"/>
      <c r="E32" s="2"/>
      <c r="F32" s="2"/>
    </row>
    <row r="33" spans="1:7" x14ac:dyDescent="0.25">
      <c r="A33" s="2"/>
      <c r="B33" s="2"/>
      <c r="C33" s="2"/>
      <c r="D33" s="2"/>
      <c r="E33" s="2"/>
      <c r="F33" s="2"/>
    </row>
    <row r="34" spans="1:7" x14ac:dyDescent="0.25">
      <c r="A34" s="2"/>
      <c r="B34" s="2"/>
      <c r="C34" s="2"/>
      <c r="D34" s="2"/>
      <c r="E34" s="2"/>
      <c r="F34" s="2"/>
    </row>
    <row r="35" spans="1:7" x14ac:dyDescent="0.25">
      <c r="A35" s="2"/>
      <c r="B35" s="2"/>
      <c r="C35" s="2"/>
      <c r="D35" s="2"/>
      <c r="E35" s="2"/>
      <c r="F35" s="2"/>
      <c r="G35" s="41"/>
    </row>
    <row r="36" spans="1:7" x14ac:dyDescent="0.25">
      <c r="A36" s="2"/>
      <c r="B36" s="2"/>
      <c r="C36" s="2"/>
      <c r="D36" s="2"/>
      <c r="E36" s="2"/>
      <c r="F36" s="2"/>
    </row>
    <row r="37" spans="1:7" x14ac:dyDescent="0.25">
      <c r="A37" s="2"/>
      <c r="B37" s="2"/>
      <c r="C37" s="2"/>
      <c r="D37" s="2"/>
      <c r="E37" s="2"/>
      <c r="F37" s="2"/>
    </row>
    <row r="38" spans="1:7" x14ac:dyDescent="0.25">
      <c r="A38" s="2"/>
      <c r="B38" s="2"/>
      <c r="C38" s="2"/>
      <c r="D38" s="2"/>
      <c r="E38" s="2"/>
      <c r="F38" s="2"/>
    </row>
    <row r="39" spans="1:7" x14ac:dyDescent="0.25">
      <c r="A39" s="12" t="s">
        <v>10</v>
      </c>
      <c r="B39" s="2"/>
      <c r="C39" s="2"/>
      <c r="D39" s="2"/>
      <c r="E39" s="2"/>
      <c r="F39" s="2"/>
    </row>
    <row r="40" spans="1:7" ht="23.25" customHeight="1" x14ac:dyDescent="0.25">
      <c r="A40" s="12"/>
      <c r="B40" s="2"/>
      <c r="C40" s="2"/>
      <c r="D40" s="2"/>
      <c r="E40" s="2"/>
      <c r="F40" s="2"/>
    </row>
    <row r="41" spans="1:7" x14ac:dyDescent="0.25">
      <c r="A41" s="2"/>
      <c r="B41" s="2"/>
      <c r="C41" s="2"/>
      <c r="D41" s="2"/>
      <c r="E41" s="2"/>
      <c r="F41" s="2"/>
    </row>
    <row r="42" spans="1:7" x14ac:dyDescent="0.25">
      <c r="B42" s="2"/>
      <c r="C42" s="2"/>
      <c r="D42" s="2"/>
      <c r="E42" s="2"/>
      <c r="F42" s="2"/>
    </row>
    <row r="43" spans="1:7" x14ac:dyDescent="0.25">
      <c r="A43" s="2"/>
      <c r="B43" s="2"/>
      <c r="C43" s="2"/>
      <c r="D43" s="2"/>
      <c r="E43" s="2"/>
      <c r="F43" s="2"/>
    </row>
    <row r="44" spans="1:7" x14ac:dyDescent="0.25">
      <c r="A44" s="2"/>
      <c r="B44" s="2"/>
      <c r="C44" s="2"/>
      <c r="D44" s="2"/>
      <c r="E44" s="2"/>
      <c r="F44" s="2"/>
    </row>
    <row r="45" spans="1:7" x14ac:dyDescent="0.25">
      <c r="A45" s="2"/>
      <c r="B45" s="2"/>
      <c r="C45" s="2"/>
      <c r="D45" s="2"/>
      <c r="E45" s="2"/>
      <c r="F45" s="2"/>
    </row>
    <row r="46" spans="1:7" x14ac:dyDescent="0.25">
      <c r="A46" s="2"/>
      <c r="B46" s="2"/>
      <c r="C46" s="2"/>
      <c r="D46" s="2"/>
      <c r="E46" s="27"/>
      <c r="F46" s="27"/>
    </row>
    <row r="47" spans="1:7" x14ac:dyDescent="0.25">
      <c r="A47" s="2"/>
      <c r="B47" s="2"/>
      <c r="C47" s="2"/>
      <c r="D47" s="2"/>
      <c r="E47" s="2"/>
      <c r="F47" s="2"/>
      <c r="G47" s="41"/>
    </row>
    <row r="48" spans="1:7" x14ac:dyDescent="0.25">
      <c r="A48" s="2"/>
      <c r="B48" s="2"/>
      <c r="C48" s="2"/>
      <c r="D48" s="2"/>
      <c r="E48" s="2"/>
      <c r="F48" s="2"/>
    </row>
    <row r="49" spans="1:7" x14ac:dyDescent="0.25">
      <c r="A49" s="2"/>
      <c r="B49" s="2"/>
      <c r="C49" s="2"/>
      <c r="D49" s="2"/>
      <c r="E49" s="2"/>
      <c r="F49" s="2"/>
    </row>
    <row r="50" spans="1:7" x14ac:dyDescent="0.25">
      <c r="A50" s="2"/>
      <c r="B50" s="2"/>
      <c r="C50" s="2"/>
      <c r="D50" s="2"/>
      <c r="E50" s="2"/>
      <c r="F50" s="2"/>
    </row>
    <row r="51" spans="1:7" x14ac:dyDescent="0.25">
      <c r="A51" s="12" t="s">
        <v>10</v>
      </c>
      <c r="B51" s="2"/>
      <c r="C51" s="2"/>
      <c r="D51" s="2"/>
      <c r="E51" s="2"/>
      <c r="F51" s="2"/>
    </row>
    <row r="52" spans="1:7" ht="20.25" customHeight="1" x14ac:dyDescent="0.25">
      <c r="B52" s="2"/>
      <c r="C52" s="2"/>
      <c r="D52" s="2"/>
      <c r="E52" s="2"/>
      <c r="F52" s="2"/>
    </row>
    <row r="53" spans="1:7" x14ac:dyDescent="0.25">
      <c r="A53" s="2"/>
      <c r="B53" s="2"/>
      <c r="C53" s="2"/>
      <c r="D53" s="2"/>
      <c r="E53" s="2"/>
      <c r="F53" s="2"/>
    </row>
    <row r="54" spans="1:7" x14ac:dyDescent="0.25">
      <c r="A54" s="2"/>
      <c r="B54" s="2"/>
      <c r="C54" s="2"/>
      <c r="D54" s="2"/>
      <c r="E54" s="2"/>
      <c r="F54" s="2"/>
    </row>
    <row r="55" spans="1:7" x14ac:dyDescent="0.25">
      <c r="A55" s="2"/>
      <c r="B55" s="2"/>
      <c r="C55" s="2"/>
      <c r="D55" s="2"/>
      <c r="E55" s="2"/>
      <c r="F55" s="2"/>
    </row>
    <row r="56" spans="1:7" x14ac:dyDescent="0.25">
      <c r="A56" s="2"/>
      <c r="B56" s="2"/>
      <c r="C56" s="2"/>
      <c r="D56" s="2"/>
      <c r="E56" s="2"/>
      <c r="F56" s="2"/>
    </row>
    <row r="57" spans="1:7" x14ac:dyDescent="0.25">
      <c r="A57" s="2"/>
      <c r="B57" s="2"/>
      <c r="C57" s="2"/>
      <c r="D57" s="2"/>
      <c r="E57" s="2"/>
      <c r="F57" s="2"/>
    </row>
    <row r="58" spans="1:7" x14ac:dyDescent="0.25">
      <c r="A58" s="2"/>
      <c r="B58" s="2"/>
      <c r="C58" s="2"/>
      <c r="D58" s="2"/>
      <c r="E58" s="2"/>
      <c r="F58" s="2"/>
      <c r="G58" s="41"/>
    </row>
    <row r="59" spans="1:7" x14ac:dyDescent="0.25">
      <c r="A59" s="2"/>
      <c r="B59" s="2"/>
      <c r="C59" s="2"/>
      <c r="D59" s="2"/>
      <c r="E59" s="2"/>
      <c r="F59" s="2"/>
    </row>
    <row r="60" spans="1:7" x14ac:dyDescent="0.25">
      <c r="A60" s="2"/>
      <c r="B60" s="2"/>
      <c r="C60" s="2"/>
      <c r="D60" s="2"/>
      <c r="E60" s="2"/>
      <c r="F60" s="2"/>
    </row>
    <row r="61" spans="1:7" x14ac:dyDescent="0.25">
      <c r="A61" s="2"/>
      <c r="B61" s="2"/>
      <c r="C61" s="2"/>
      <c r="D61" s="2"/>
      <c r="E61" s="2"/>
      <c r="F61" s="2"/>
    </row>
    <row r="62" spans="1:7" x14ac:dyDescent="0.25">
      <c r="A62" s="2"/>
      <c r="B62" s="2"/>
      <c r="C62" s="2"/>
      <c r="D62" s="2"/>
      <c r="E62" s="2"/>
      <c r="F62" s="2"/>
    </row>
    <row r="63" spans="1:7" x14ac:dyDescent="0.25">
      <c r="A63" s="2"/>
      <c r="B63" s="2"/>
      <c r="C63" s="2"/>
      <c r="D63" s="2"/>
      <c r="E63" s="2"/>
      <c r="F63" s="2"/>
    </row>
    <row r="64" spans="1:7" x14ac:dyDescent="0.25">
      <c r="A64" s="2"/>
      <c r="B64" s="2"/>
      <c r="C64" s="2"/>
      <c r="D64" s="2"/>
      <c r="E64" s="2"/>
      <c r="F64" s="2"/>
    </row>
    <row r="65" spans="1:6" x14ac:dyDescent="0.25">
      <c r="A65" s="12" t="s">
        <v>10</v>
      </c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B68" s="2"/>
      <c r="C68" s="2"/>
      <c r="D68" s="2"/>
      <c r="E68" s="2"/>
      <c r="F68" s="2"/>
    </row>
    <row r="69" spans="1:6" x14ac:dyDescent="0.25">
      <c r="E69" s="2"/>
      <c r="F69" s="2"/>
    </row>
  </sheetData>
  <mergeCells count="1">
    <mergeCell ref="B4:F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E16:E17 E21 F16 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985D-085F-4C7B-8B77-7925A4024655}">
  <dimension ref="A1:J69"/>
  <sheetViews>
    <sheetView showGridLines="0" workbookViewId="0"/>
  </sheetViews>
  <sheetFormatPr defaultRowHeight="15" x14ac:dyDescent="0.25"/>
  <cols>
    <col min="1" max="1" width="24.42578125" customWidth="1"/>
    <col min="6" max="6" width="9.28515625" customWidth="1"/>
    <col min="7" max="7" width="11.28515625" customWidth="1"/>
  </cols>
  <sheetData>
    <row r="1" spans="1:10" x14ac:dyDescent="0.25">
      <c r="A1" s="2" t="s">
        <v>11</v>
      </c>
      <c r="B1" s="2"/>
      <c r="C1" s="2"/>
      <c r="D1" s="2"/>
      <c r="E1" s="2"/>
      <c r="F1" s="2"/>
      <c r="G1" s="2"/>
    </row>
    <row r="2" spans="1:10" x14ac:dyDescent="0.25">
      <c r="A2" s="1" t="s">
        <v>54</v>
      </c>
      <c r="B2" s="2"/>
      <c r="C2" s="2"/>
      <c r="D2" s="2"/>
      <c r="E2" s="2"/>
      <c r="F2" s="2"/>
      <c r="G2" s="2"/>
    </row>
    <row r="3" spans="1:10" ht="6.75" customHeight="1" thickBot="1" x14ac:dyDescent="0.3">
      <c r="A3" s="2"/>
      <c r="B3" s="2"/>
      <c r="C3" s="2"/>
      <c r="D3" s="2"/>
      <c r="E3" s="2"/>
      <c r="F3" s="2"/>
      <c r="G3" s="2"/>
    </row>
    <row r="4" spans="1:10" x14ac:dyDescent="0.25">
      <c r="A4" s="23" t="s">
        <v>18</v>
      </c>
      <c r="B4" s="96" t="s">
        <v>0</v>
      </c>
      <c r="C4" s="96"/>
      <c r="D4" s="96"/>
      <c r="E4" s="96"/>
      <c r="F4" s="96"/>
      <c r="G4" s="96"/>
    </row>
    <row r="5" spans="1:10" x14ac:dyDescent="0.25">
      <c r="A5" s="4" t="s">
        <v>19</v>
      </c>
      <c r="B5" s="5" t="s">
        <v>1</v>
      </c>
      <c r="C5" s="5" t="s">
        <v>7</v>
      </c>
      <c r="D5" s="5" t="s">
        <v>2</v>
      </c>
      <c r="E5" s="5" t="s">
        <v>3</v>
      </c>
      <c r="F5" s="5" t="s">
        <v>4</v>
      </c>
      <c r="G5" s="5" t="s">
        <v>5</v>
      </c>
    </row>
    <row r="6" spans="1:10" ht="16.5" customHeight="1" x14ac:dyDescent="0.25">
      <c r="A6" s="25" t="s">
        <v>20</v>
      </c>
      <c r="B6" s="77">
        <f>SUM(B7:B9)</f>
        <v>925</v>
      </c>
      <c r="C6" s="97">
        <f>SUM(C7:C9)</f>
        <v>241</v>
      </c>
      <c r="D6" s="97">
        <f>SUM(D7:D9)</f>
        <v>220</v>
      </c>
      <c r="E6" s="97">
        <f>SUM(E7:E9)</f>
        <v>245</v>
      </c>
      <c r="F6" s="97">
        <f>SUM(F7:F9)</f>
        <v>5</v>
      </c>
      <c r="G6" s="97">
        <f>SUM(G7:G9)</f>
        <v>214</v>
      </c>
      <c r="J6" s="91"/>
    </row>
    <row r="7" spans="1:10" ht="12.75" customHeight="1" x14ac:dyDescent="0.25">
      <c r="A7" s="2" t="s">
        <v>21</v>
      </c>
      <c r="B7" s="71">
        <f>SUM(C7:G7)</f>
        <v>644</v>
      </c>
      <c r="C7" s="57">
        <v>239</v>
      </c>
      <c r="D7" s="57">
        <v>151</v>
      </c>
      <c r="E7" s="57">
        <v>234</v>
      </c>
      <c r="F7" s="57">
        <v>3</v>
      </c>
      <c r="G7" s="57">
        <v>17</v>
      </c>
    </row>
    <row r="8" spans="1:10" ht="12.75" customHeight="1" x14ac:dyDescent="0.25">
      <c r="A8" s="2" t="s">
        <v>22</v>
      </c>
      <c r="B8" s="71">
        <f t="shared" ref="B8:B9" si="0">SUM(C8:G8)</f>
        <v>76</v>
      </c>
      <c r="C8" s="57">
        <v>2</v>
      </c>
      <c r="D8" s="57">
        <v>67</v>
      </c>
      <c r="E8" s="57">
        <v>7</v>
      </c>
      <c r="F8" s="59" t="s">
        <v>28</v>
      </c>
      <c r="G8" s="59" t="s">
        <v>28</v>
      </c>
    </row>
    <row r="9" spans="1:10" ht="12.75" customHeight="1" x14ac:dyDescent="0.25">
      <c r="A9" s="9" t="s">
        <v>23</v>
      </c>
      <c r="B9" s="71">
        <f t="shared" si="0"/>
        <v>205</v>
      </c>
      <c r="C9" s="59" t="s">
        <v>28</v>
      </c>
      <c r="D9" s="58">
        <v>2</v>
      </c>
      <c r="E9" s="58">
        <v>4</v>
      </c>
      <c r="F9" s="61">
        <v>2</v>
      </c>
      <c r="G9" s="58">
        <v>197</v>
      </c>
      <c r="J9" s="90"/>
    </row>
    <row r="10" spans="1:10" ht="16.5" customHeight="1" x14ac:dyDescent="0.25">
      <c r="A10" s="25" t="s">
        <v>24</v>
      </c>
      <c r="B10" s="78">
        <f t="shared" ref="B10:E10" si="1">SUM(B11:B13)</f>
        <v>739</v>
      </c>
      <c r="C10" s="67">
        <f t="shared" si="1"/>
        <v>327</v>
      </c>
      <c r="D10" s="67">
        <f t="shared" si="1"/>
        <v>194</v>
      </c>
      <c r="E10" s="67">
        <f t="shared" si="1"/>
        <v>104</v>
      </c>
      <c r="F10" s="67">
        <f>SUM(F11:F13)</f>
        <v>6</v>
      </c>
      <c r="G10" s="67">
        <f>SUM(G11:G13)</f>
        <v>108</v>
      </c>
    </row>
    <row r="11" spans="1:10" ht="12.75" customHeight="1" x14ac:dyDescent="0.25">
      <c r="A11" s="2" t="s">
        <v>21</v>
      </c>
      <c r="B11" s="71">
        <f>SUM(C11:G11)</f>
        <v>547</v>
      </c>
      <c r="C11" s="65">
        <v>311</v>
      </c>
      <c r="D11" s="66">
        <v>130</v>
      </c>
      <c r="E11" s="66">
        <v>96</v>
      </c>
      <c r="F11" s="66">
        <v>1</v>
      </c>
      <c r="G11" s="66">
        <v>9</v>
      </c>
    </row>
    <row r="12" spans="1:10" ht="12.75" customHeight="1" x14ac:dyDescent="0.25">
      <c r="A12" s="2" t="s">
        <v>22</v>
      </c>
      <c r="B12" s="71">
        <f t="shared" ref="B12:B13" si="2">SUM(C12:G12)</f>
        <v>73</v>
      </c>
      <c r="C12" s="65">
        <v>5</v>
      </c>
      <c r="D12" s="66">
        <v>60</v>
      </c>
      <c r="E12" s="66">
        <v>7</v>
      </c>
      <c r="F12" s="59" t="s">
        <v>28</v>
      </c>
      <c r="G12" s="81">
        <v>1</v>
      </c>
    </row>
    <row r="13" spans="1:10" ht="12.75" customHeight="1" x14ac:dyDescent="0.25">
      <c r="A13" s="9" t="s">
        <v>23</v>
      </c>
      <c r="B13" s="71">
        <f t="shared" si="2"/>
        <v>119</v>
      </c>
      <c r="C13" s="63">
        <v>11</v>
      </c>
      <c r="D13" s="64">
        <v>4</v>
      </c>
      <c r="E13" s="64">
        <v>1</v>
      </c>
      <c r="F13" s="64">
        <v>5</v>
      </c>
      <c r="G13" s="64">
        <v>98</v>
      </c>
    </row>
    <row r="14" spans="1:10" ht="16.5" customHeight="1" x14ac:dyDescent="0.25">
      <c r="A14" s="25" t="s">
        <v>25</v>
      </c>
      <c r="B14" s="78">
        <f>B6-B10</f>
        <v>186</v>
      </c>
      <c r="C14" s="67">
        <f>C6-C10</f>
        <v>-86</v>
      </c>
      <c r="D14" s="67">
        <f>D6-D10</f>
        <v>26</v>
      </c>
      <c r="E14" s="67">
        <f>E6-E10</f>
        <v>141</v>
      </c>
      <c r="F14" s="67">
        <f>F6-F10</f>
        <v>-1</v>
      </c>
      <c r="G14" s="67">
        <f>G6-G10</f>
        <v>106</v>
      </c>
    </row>
    <row r="15" spans="1:10" ht="12.75" customHeight="1" x14ac:dyDescent="0.25">
      <c r="A15" s="2" t="s">
        <v>21</v>
      </c>
      <c r="B15" s="71">
        <f>SUM(C15:G15)</f>
        <v>97</v>
      </c>
      <c r="C15" s="84">
        <f t="shared" ref="C15" si="3">SUM(C7)-SUM(C11)</f>
        <v>-72</v>
      </c>
      <c r="D15" s="84">
        <f t="shared" ref="D15:G17" si="4">SUM(D7)-SUM(D11)</f>
        <v>21</v>
      </c>
      <c r="E15" s="84">
        <f t="shared" si="4"/>
        <v>138</v>
      </c>
      <c r="F15" s="84">
        <f t="shared" si="4"/>
        <v>2</v>
      </c>
      <c r="G15" s="84">
        <f t="shared" si="4"/>
        <v>8</v>
      </c>
    </row>
    <row r="16" spans="1:10" ht="12.75" customHeight="1" x14ac:dyDescent="0.25">
      <c r="A16" s="2" t="s">
        <v>22</v>
      </c>
      <c r="B16" s="71">
        <f t="shared" ref="B16:B17" si="5">SUM(C16:G16)</f>
        <v>3</v>
      </c>
      <c r="C16" s="76">
        <f t="shared" ref="C16" si="6">SUM(C8)-SUM(C12)</f>
        <v>-3</v>
      </c>
      <c r="D16" s="76">
        <f t="shared" si="4"/>
        <v>7</v>
      </c>
      <c r="E16" s="76">
        <f t="shared" si="4"/>
        <v>0</v>
      </c>
      <c r="F16" s="76" t="str">
        <f>IF(SUM(F8)-SUM(F12)=0,"-",SUM(F8)-SUM(F12))</f>
        <v>-</v>
      </c>
      <c r="G16" s="76">
        <f>IF(SUM(G8)-SUM(G12)=0,"-",(SUM(G8)-SUM(G12)))</f>
        <v>-1</v>
      </c>
    </row>
    <row r="17" spans="1:8" ht="12.75" customHeight="1" x14ac:dyDescent="0.25">
      <c r="A17" s="9" t="s">
        <v>23</v>
      </c>
      <c r="B17" s="71">
        <f t="shared" si="5"/>
        <v>86</v>
      </c>
      <c r="C17" s="76">
        <f t="shared" ref="C17" si="7">SUM(C9)-SUM(C13)</f>
        <v>-11</v>
      </c>
      <c r="D17" s="76">
        <f t="shared" si="4"/>
        <v>-2</v>
      </c>
      <c r="E17" s="76">
        <f t="shared" si="4"/>
        <v>3</v>
      </c>
      <c r="F17" s="76">
        <f>IF(SUM(F9)-SUM(F13)=0,"-",SUM(F9)-SUM(F13))</f>
        <v>-3</v>
      </c>
      <c r="G17" s="76">
        <f t="shared" si="4"/>
        <v>99</v>
      </c>
    </row>
    <row r="18" spans="1:8" ht="16.5" customHeight="1" x14ac:dyDescent="0.25">
      <c r="A18" s="7" t="s">
        <v>26</v>
      </c>
      <c r="B18" s="28">
        <f>SUM(B19:B21)</f>
        <v>99.999999999999986</v>
      </c>
      <c r="C18" s="28">
        <f>SUM(C19:C21)</f>
        <v>100</v>
      </c>
      <c r="D18" s="28">
        <f>SUM(D19:D21)</f>
        <v>100</v>
      </c>
      <c r="E18" s="28">
        <f>SUM(E19:E21)</f>
        <v>100</v>
      </c>
      <c r="F18" s="28">
        <f>SUM(F19:F21)</f>
        <v>100</v>
      </c>
      <c r="G18" s="28">
        <f>SUM(G19:G21)</f>
        <v>100</v>
      </c>
    </row>
    <row r="19" spans="1:8" ht="12.75" customHeight="1" x14ac:dyDescent="0.25">
      <c r="A19" s="2" t="s">
        <v>21</v>
      </c>
      <c r="B19" s="14">
        <f>SUM(B7)/SUM(B$6)*100</f>
        <v>69.621621621621614</v>
      </c>
      <c r="C19" s="14">
        <f>SUM(C7)/SUM(C$6)*100</f>
        <v>99.170124481327804</v>
      </c>
      <c r="D19" s="14">
        <f>SUM(D7)/SUM(D$6)*100</f>
        <v>68.63636363636364</v>
      </c>
      <c r="E19" s="14">
        <f>SUM(E7)/SUM(E$6)*100</f>
        <v>95.510204081632651</v>
      </c>
      <c r="F19" s="14">
        <f>SUM(F7)/SUM(F$6)*100</f>
        <v>60</v>
      </c>
      <c r="G19" s="14">
        <f>SUM(G7)/SUM(G$6)*100</f>
        <v>7.9439252336448591</v>
      </c>
    </row>
    <row r="20" spans="1:8" ht="12.75" customHeight="1" x14ac:dyDescent="0.25">
      <c r="A20" s="2" t="s">
        <v>22</v>
      </c>
      <c r="B20" s="14">
        <f>SUM(B8)/SUM(B$6)*100</f>
        <v>8.2162162162162158</v>
      </c>
      <c r="C20" s="14">
        <f t="shared" ref="C20" si="8">SUM(C8)/SUM(C$6)*100</f>
        <v>0.82987551867219922</v>
      </c>
      <c r="D20" s="14">
        <f t="shared" ref="B20:H21" si="9">SUM(D8)/SUM(D$6)*100</f>
        <v>30.454545454545457</v>
      </c>
      <c r="E20" s="14">
        <f t="shared" si="9"/>
        <v>2.8571428571428572</v>
      </c>
      <c r="F20" s="14">
        <f>SUM(F8)/SUM(F$6)*100</f>
        <v>0</v>
      </c>
      <c r="G20" s="14">
        <f t="shared" si="9"/>
        <v>0</v>
      </c>
    </row>
    <row r="21" spans="1:8" ht="12.75" customHeight="1" x14ac:dyDescent="0.25">
      <c r="A21" s="9" t="s">
        <v>23</v>
      </c>
      <c r="B21" s="14">
        <f t="shared" si="9"/>
        <v>22.162162162162165</v>
      </c>
      <c r="C21" s="14">
        <f t="shared" ref="C21" si="10">SUM(C9)/SUM(C$6)*100</f>
        <v>0</v>
      </c>
      <c r="D21" s="14">
        <f t="shared" si="9"/>
        <v>0.90909090909090906</v>
      </c>
      <c r="E21" s="14">
        <f t="shared" si="9"/>
        <v>1.6326530612244898</v>
      </c>
      <c r="F21" s="14">
        <f>IF(F9="-","-",SUM(F9)/SUM(F$6)*100)</f>
        <v>40</v>
      </c>
      <c r="G21" s="14">
        <f t="shared" si="9"/>
        <v>92.056074766355138</v>
      </c>
    </row>
    <row r="22" spans="1:8" ht="16.5" customHeight="1" x14ac:dyDescent="0.25">
      <c r="A22" s="25" t="s">
        <v>27</v>
      </c>
      <c r="B22" s="29">
        <f t="shared" ref="B22:E22" si="11">SUM(B23:B25)</f>
        <v>100</v>
      </c>
      <c r="C22" s="29">
        <f t="shared" ref="C22" si="12">SUM(C23:C25)</f>
        <v>100.00000000000001</v>
      </c>
      <c r="D22" s="29">
        <f t="shared" si="11"/>
        <v>100</v>
      </c>
      <c r="E22" s="29">
        <f t="shared" si="11"/>
        <v>100</v>
      </c>
      <c r="F22" s="29">
        <f>SUM(F23:F25)</f>
        <v>100</v>
      </c>
      <c r="G22" s="29">
        <f>SUM(G23:G25)</f>
        <v>100</v>
      </c>
    </row>
    <row r="23" spans="1:8" ht="12.75" customHeight="1" x14ac:dyDescent="0.25">
      <c r="A23" s="2" t="s">
        <v>21</v>
      </c>
      <c r="B23" s="14">
        <f>SUM(B11)/SUM(B$10)*100</f>
        <v>74.018944519621115</v>
      </c>
      <c r="C23" s="14">
        <f>SUM(C11)/SUM(C$10)*100</f>
        <v>95.107033639143737</v>
      </c>
      <c r="D23" s="14">
        <f>SUM(D11)/SUM(D$10)*100</f>
        <v>67.010309278350505</v>
      </c>
      <c r="E23" s="14">
        <f>SUM(E11)/SUM(E$10)*100</f>
        <v>92.307692307692307</v>
      </c>
      <c r="F23" s="14">
        <f>SUM(F11)/SUM(F$10)*100</f>
        <v>16.666666666666664</v>
      </c>
      <c r="G23" s="14">
        <f>SUM(G11)/SUM(G$10)*100</f>
        <v>8.3333333333333321</v>
      </c>
    </row>
    <row r="24" spans="1:8" ht="12.75" customHeight="1" x14ac:dyDescent="0.25">
      <c r="A24" s="2" t="s">
        <v>22</v>
      </c>
      <c r="B24" s="14">
        <f t="shared" ref="B24:G25" si="13">SUM(B12)/SUM(B$10)*100</f>
        <v>9.8782138024357238</v>
      </c>
      <c r="C24" s="14">
        <f t="shared" ref="C24" si="14">SUM(C12)/SUM(C$10)*100</f>
        <v>1.5290519877675841</v>
      </c>
      <c r="D24" s="14">
        <f t="shared" si="13"/>
        <v>30.927835051546392</v>
      </c>
      <c r="E24" s="14">
        <f t="shared" si="13"/>
        <v>6.7307692307692308</v>
      </c>
      <c r="F24" s="14" t="str">
        <f>IF(F12="-","-",SUM(F12)/SUM(F$10)*100)</f>
        <v>-</v>
      </c>
      <c r="G24" s="14">
        <f t="shared" si="13"/>
        <v>0.92592592592592582</v>
      </c>
    </row>
    <row r="25" spans="1:8" ht="12.75" customHeight="1" thickBot="1" x14ac:dyDescent="0.3">
      <c r="A25" s="3" t="s">
        <v>23</v>
      </c>
      <c r="B25" s="17">
        <f t="shared" si="13"/>
        <v>16.102841677943168</v>
      </c>
      <c r="C25" s="17">
        <f t="shared" ref="C25" si="15">SUM(C13)/SUM(C$10)*100</f>
        <v>3.3639143730886847</v>
      </c>
      <c r="D25" s="17">
        <f t="shared" si="13"/>
        <v>2.0618556701030926</v>
      </c>
      <c r="E25" s="17">
        <f t="shared" si="13"/>
        <v>0.96153846153846156</v>
      </c>
      <c r="F25" s="17">
        <f t="shared" si="13"/>
        <v>83.333333333333343</v>
      </c>
      <c r="G25" s="17">
        <f t="shared" si="13"/>
        <v>90.740740740740748</v>
      </c>
    </row>
    <row r="26" spans="1:8" x14ac:dyDescent="0.25">
      <c r="A26" s="11" t="s">
        <v>10</v>
      </c>
      <c r="F26" s="10"/>
      <c r="G26" s="10"/>
    </row>
    <row r="27" spans="1:8" x14ac:dyDescent="0.25">
      <c r="A27" s="50" t="s">
        <v>49</v>
      </c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  <c r="F29" s="2"/>
      <c r="G29" s="2"/>
      <c r="H29" s="46"/>
    </row>
    <row r="30" spans="1:8" x14ac:dyDescent="0.25">
      <c r="A30" s="2"/>
      <c r="B30" s="2"/>
      <c r="C30" s="2"/>
      <c r="D30" s="2"/>
      <c r="E30" s="2"/>
      <c r="F30" s="2"/>
      <c r="G30" s="2"/>
    </row>
    <row r="31" spans="1:8" x14ac:dyDescent="0.25">
      <c r="A31" s="2"/>
      <c r="B31" s="2"/>
      <c r="C31" s="2"/>
      <c r="D31" s="2"/>
      <c r="E31" s="2"/>
      <c r="F31" s="2"/>
      <c r="G31" s="2"/>
    </row>
    <row r="32" spans="1:8" x14ac:dyDescent="0.25">
      <c r="A32" s="2"/>
      <c r="B32" s="2"/>
      <c r="C32" s="2"/>
      <c r="D32" s="2"/>
      <c r="E32" s="2"/>
      <c r="F32" s="2"/>
      <c r="G32" s="2"/>
    </row>
    <row r="33" spans="1:8" x14ac:dyDescent="0.25">
      <c r="A33" s="2"/>
      <c r="B33" s="2"/>
      <c r="C33" s="2"/>
      <c r="D33" s="2"/>
      <c r="E33" s="2"/>
      <c r="F33" s="2"/>
      <c r="G33" s="2"/>
    </row>
    <row r="34" spans="1:8" x14ac:dyDescent="0.25">
      <c r="A34" s="2"/>
      <c r="B34" s="2"/>
      <c r="C34" s="70"/>
      <c r="D34" s="2"/>
      <c r="E34" s="2"/>
      <c r="F34" s="2"/>
      <c r="G34" s="2"/>
    </row>
    <row r="35" spans="1:8" x14ac:dyDescent="0.25">
      <c r="A35" s="2"/>
      <c r="B35" s="2"/>
      <c r="C35" s="2"/>
      <c r="D35" s="2"/>
      <c r="E35" s="2"/>
      <c r="F35" s="2"/>
      <c r="G35" s="2"/>
      <c r="H35" s="41"/>
    </row>
    <row r="36" spans="1:8" x14ac:dyDescent="0.25">
      <c r="A36" s="2"/>
      <c r="B36" s="2"/>
      <c r="C36" s="2"/>
      <c r="D36" s="2"/>
      <c r="E36" s="2"/>
      <c r="F36" s="2"/>
      <c r="G36" s="2"/>
    </row>
    <row r="37" spans="1:8" x14ac:dyDescent="0.25">
      <c r="A37" s="2"/>
      <c r="B37" s="2"/>
      <c r="C37" s="2"/>
      <c r="D37" s="2"/>
      <c r="E37" s="2"/>
      <c r="F37" s="2"/>
      <c r="G37" s="2"/>
    </row>
    <row r="38" spans="1:8" x14ac:dyDescent="0.25">
      <c r="A38" s="2"/>
      <c r="B38" s="2"/>
      <c r="C38" s="2"/>
      <c r="D38" s="2"/>
      <c r="E38" s="2"/>
      <c r="F38" s="2"/>
      <c r="G38" s="2"/>
    </row>
    <row r="39" spans="1:8" x14ac:dyDescent="0.25">
      <c r="A39" s="12"/>
      <c r="B39" s="2"/>
      <c r="C39" s="2"/>
      <c r="D39" s="2"/>
      <c r="E39" s="2"/>
      <c r="F39" s="2"/>
      <c r="G39" s="2"/>
    </row>
    <row r="40" spans="1:8" ht="23.25" customHeight="1" x14ac:dyDescent="0.25">
      <c r="A40" s="12"/>
      <c r="B40" s="2"/>
      <c r="C40" s="2"/>
      <c r="D40" s="2"/>
      <c r="E40" s="2"/>
      <c r="F40" s="2"/>
      <c r="G40" s="2"/>
    </row>
    <row r="41" spans="1:8" x14ac:dyDescent="0.25">
      <c r="A41" s="2"/>
      <c r="B41" s="2"/>
      <c r="C41" s="2"/>
      <c r="D41" s="2"/>
      <c r="E41" s="2"/>
      <c r="F41" s="2"/>
      <c r="G41" s="2"/>
    </row>
    <row r="42" spans="1:8" x14ac:dyDescent="0.25">
      <c r="B42" s="2"/>
      <c r="C42" s="2"/>
      <c r="D42" s="2"/>
      <c r="E42" s="2"/>
      <c r="F42" s="2"/>
      <c r="G42" s="2"/>
    </row>
    <row r="43" spans="1:8" x14ac:dyDescent="0.25">
      <c r="A43" s="2"/>
      <c r="B43" s="2"/>
      <c r="C43" s="2"/>
      <c r="D43" s="2"/>
      <c r="E43" s="2"/>
      <c r="F43" s="2"/>
      <c r="G43" s="2"/>
    </row>
    <row r="44" spans="1:8" x14ac:dyDescent="0.25">
      <c r="A44" s="2"/>
      <c r="B44" s="2"/>
      <c r="C44" s="2"/>
      <c r="D44" s="2"/>
      <c r="E44" s="2"/>
      <c r="F44" s="2"/>
      <c r="G44" s="2"/>
    </row>
    <row r="45" spans="1:8" x14ac:dyDescent="0.25">
      <c r="A45" s="2"/>
      <c r="B45" s="2"/>
      <c r="C45" s="2"/>
      <c r="D45" s="2"/>
      <c r="E45" s="2"/>
      <c r="F45" s="2"/>
      <c r="G45" s="2"/>
    </row>
    <row r="46" spans="1:8" x14ac:dyDescent="0.25">
      <c r="A46" s="2"/>
      <c r="B46" s="2"/>
      <c r="C46" s="2"/>
      <c r="D46" s="2"/>
      <c r="E46" s="2"/>
      <c r="F46" s="27"/>
      <c r="G46" s="27"/>
    </row>
    <row r="47" spans="1:8" x14ac:dyDescent="0.25">
      <c r="A47" s="2"/>
      <c r="B47" s="2"/>
      <c r="C47" s="2"/>
      <c r="D47" s="2"/>
      <c r="E47" s="2"/>
      <c r="F47" s="2"/>
      <c r="G47" s="2"/>
      <c r="H47" s="41"/>
    </row>
    <row r="48" spans="1:8" x14ac:dyDescent="0.25">
      <c r="A48" s="2"/>
      <c r="B48" s="2"/>
      <c r="C48" s="2"/>
      <c r="D48" s="2"/>
      <c r="E48" s="2"/>
      <c r="F48" s="2"/>
      <c r="G48" s="2"/>
    </row>
    <row r="49" spans="1:8" x14ac:dyDescent="0.25">
      <c r="A49" s="2"/>
      <c r="B49" s="2"/>
      <c r="C49" s="2"/>
      <c r="D49" s="2"/>
      <c r="E49" s="2"/>
      <c r="F49" s="2"/>
      <c r="G49" s="2"/>
    </row>
    <row r="50" spans="1:8" x14ac:dyDescent="0.25">
      <c r="A50" s="2"/>
      <c r="B50" s="2"/>
      <c r="C50" s="2"/>
      <c r="D50" s="2"/>
      <c r="E50" s="2"/>
      <c r="F50" s="2"/>
      <c r="G50" s="2"/>
    </row>
    <row r="51" spans="1:8" x14ac:dyDescent="0.25">
      <c r="A51" s="12"/>
      <c r="B51" s="2"/>
      <c r="C51" s="2"/>
      <c r="D51" s="2"/>
      <c r="E51" s="2"/>
      <c r="F51" s="2"/>
      <c r="G51" s="2"/>
    </row>
    <row r="52" spans="1:8" ht="20.25" customHeight="1" x14ac:dyDescent="0.25">
      <c r="B52" s="2"/>
      <c r="C52" s="2"/>
      <c r="D52" s="2"/>
      <c r="E52" s="2"/>
      <c r="F52" s="2"/>
      <c r="G52" s="2"/>
    </row>
    <row r="53" spans="1:8" x14ac:dyDescent="0.25">
      <c r="A53" s="2"/>
      <c r="B53" s="2"/>
      <c r="C53" s="2"/>
      <c r="D53" s="2"/>
      <c r="E53" s="2"/>
      <c r="F53" s="2"/>
      <c r="G53" s="2"/>
    </row>
    <row r="54" spans="1:8" x14ac:dyDescent="0.25">
      <c r="A54" s="2"/>
      <c r="B54" s="2"/>
      <c r="C54" s="2"/>
      <c r="D54" s="2"/>
      <c r="E54" s="2"/>
      <c r="F54" s="2"/>
      <c r="G54" s="2"/>
    </row>
    <row r="55" spans="1:8" x14ac:dyDescent="0.25">
      <c r="A55" s="2"/>
      <c r="B55" s="2"/>
      <c r="C55" s="2"/>
      <c r="D55" s="2"/>
      <c r="E55" s="2"/>
      <c r="F55" s="2"/>
      <c r="G55" s="2"/>
    </row>
    <row r="56" spans="1:8" x14ac:dyDescent="0.25">
      <c r="A56" s="2"/>
      <c r="B56" s="2"/>
      <c r="C56" s="2"/>
      <c r="D56" s="2"/>
      <c r="E56" s="2"/>
      <c r="F56" s="2"/>
      <c r="G56" s="2"/>
    </row>
    <row r="57" spans="1:8" x14ac:dyDescent="0.25">
      <c r="A57" s="2"/>
      <c r="B57" s="2"/>
      <c r="C57" s="2"/>
      <c r="D57" s="2"/>
      <c r="E57" s="2"/>
      <c r="F57" s="2"/>
      <c r="G57" s="2"/>
    </row>
    <row r="58" spans="1:8" x14ac:dyDescent="0.25">
      <c r="A58" s="2"/>
      <c r="B58" s="2"/>
      <c r="C58" s="2"/>
      <c r="D58" s="2"/>
      <c r="E58" s="2"/>
      <c r="F58" s="2"/>
      <c r="G58" s="2"/>
      <c r="H58" s="41"/>
    </row>
    <row r="59" spans="1:8" x14ac:dyDescent="0.25">
      <c r="A59" s="2"/>
      <c r="B59" s="2"/>
      <c r="C59" s="2"/>
      <c r="D59" s="2"/>
      <c r="E59" s="2"/>
      <c r="F59" s="2"/>
      <c r="G59" s="2"/>
    </row>
    <row r="60" spans="1:8" x14ac:dyDescent="0.25">
      <c r="A60" s="2"/>
      <c r="B60" s="2"/>
      <c r="C60" s="2"/>
      <c r="D60" s="2"/>
      <c r="E60" s="2"/>
      <c r="F60" s="2"/>
      <c r="G60" s="2"/>
    </row>
    <row r="61" spans="1:8" x14ac:dyDescent="0.25">
      <c r="A61" s="2"/>
      <c r="B61" s="2"/>
      <c r="C61" s="2"/>
      <c r="D61" s="2"/>
      <c r="E61" s="2"/>
      <c r="F61" s="2"/>
      <c r="G61" s="2"/>
    </row>
    <row r="62" spans="1:8" x14ac:dyDescent="0.25">
      <c r="A62" s="2"/>
      <c r="B62" s="2"/>
      <c r="C62" s="2"/>
      <c r="D62" s="2"/>
      <c r="E62" s="2"/>
      <c r="F62" s="2"/>
      <c r="G62" s="2"/>
    </row>
    <row r="63" spans="1:8" x14ac:dyDescent="0.25">
      <c r="A63" s="2"/>
      <c r="B63" s="2"/>
      <c r="C63" s="2"/>
      <c r="D63" s="2"/>
      <c r="E63" s="2"/>
      <c r="F63" s="2"/>
      <c r="G63" s="2"/>
    </row>
    <row r="64" spans="1:8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1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B68" s="2"/>
      <c r="C68" s="2"/>
      <c r="D68" s="2"/>
      <c r="E68" s="2"/>
      <c r="F68" s="2"/>
      <c r="G68" s="2"/>
    </row>
    <row r="69" spans="1:7" x14ac:dyDescent="0.25">
      <c r="F69" s="2"/>
      <c r="G69" s="2"/>
    </row>
  </sheetData>
  <mergeCells count="1">
    <mergeCell ref="B4:G4"/>
  </mergeCells>
  <pageMargins left="0.70866141732283472" right="0.70866141732283472" top="0.35433070866141736" bottom="0.15748031496062992" header="0.31496062992125984" footer="0.31496062992125984"/>
  <pageSetup paperSize="9" orientation="portrait" r:id="rId1"/>
  <rowBreaks count="1" manualBreakCount="1">
    <brk id="51" max="16383" man="1"/>
  </rowBreaks>
  <ignoredErrors>
    <ignoredError sqref="B10 B14 F17:F24 G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4"/>
  <sheetViews>
    <sheetView showGridLines="0" workbookViewId="0">
      <selection activeCell="M23" sqref="M23"/>
    </sheetView>
  </sheetViews>
  <sheetFormatPr defaultRowHeight="15" x14ac:dyDescent="0.25"/>
  <cols>
    <col min="1" max="1" width="16.140625" customWidth="1"/>
    <col min="2" max="7" width="6.85546875" customWidth="1"/>
    <col min="8" max="8" width="2.140625" customWidth="1"/>
    <col min="9" max="10" width="10.28515625" customWidth="1"/>
  </cols>
  <sheetData>
    <row r="1" spans="1:12" ht="12" customHeight="1" x14ac:dyDescent="0.25">
      <c r="A1" s="2" t="s">
        <v>11</v>
      </c>
    </row>
    <row r="2" spans="1:12" ht="24.75" customHeight="1" x14ac:dyDescent="0.25">
      <c r="A2" s="1" t="s">
        <v>53</v>
      </c>
      <c r="B2" s="2"/>
      <c r="C2" s="2"/>
      <c r="D2" s="2"/>
      <c r="E2" s="2"/>
      <c r="F2" s="2"/>
    </row>
    <row r="3" spans="1:12" ht="4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ht="12" customHeight="1" x14ac:dyDescent="0.25">
      <c r="A4" s="9" t="s">
        <v>18</v>
      </c>
      <c r="B4" s="18" t="s">
        <v>0</v>
      </c>
      <c r="C4" s="18"/>
      <c r="D4" s="18"/>
      <c r="E4" s="18"/>
      <c r="F4" s="18"/>
      <c r="G4" s="18"/>
      <c r="I4" s="96" t="s">
        <v>29</v>
      </c>
      <c r="J4" s="96"/>
    </row>
    <row r="5" spans="1:12" ht="12" customHeight="1" x14ac:dyDescent="0.25">
      <c r="A5" s="9" t="s">
        <v>30</v>
      </c>
      <c r="B5" s="32" t="s">
        <v>1</v>
      </c>
      <c r="C5" s="32" t="s">
        <v>7</v>
      </c>
      <c r="D5" s="32" t="s">
        <v>2</v>
      </c>
      <c r="E5" s="32" t="s">
        <v>3</v>
      </c>
      <c r="F5" s="32" t="s">
        <v>23</v>
      </c>
      <c r="G5" s="32" t="s">
        <v>31</v>
      </c>
      <c r="H5" s="33"/>
      <c r="I5" s="10" t="s">
        <v>32</v>
      </c>
      <c r="J5" s="10" t="s">
        <v>33</v>
      </c>
    </row>
    <row r="6" spans="1:12" ht="12" customHeight="1" x14ac:dyDescent="0.25">
      <c r="A6" s="4"/>
      <c r="B6" s="5"/>
      <c r="C6" s="5"/>
      <c r="D6" s="5"/>
      <c r="E6" s="5"/>
      <c r="F6" s="5" t="s">
        <v>34</v>
      </c>
      <c r="G6" s="5" t="s">
        <v>34</v>
      </c>
      <c r="H6" s="34"/>
      <c r="I6" s="35" t="s">
        <v>7</v>
      </c>
      <c r="J6" s="35" t="s">
        <v>35</v>
      </c>
    </row>
    <row r="7" spans="1:12" ht="17.25" customHeight="1" x14ac:dyDescent="0.25">
      <c r="A7" s="25" t="s">
        <v>20</v>
      </c>
      <c r="B7" s="87">
        <f t="shared" ref="B7:G7" si="0">SUM(B8:B15)</f>
        <v>925</v>
      </c>
      <c r="C7" s="55">
        <f t="shared" si="0"/>
        <v>241</v>
      </c>
      <c r="D7" s="55">
        <f t="shared" si="0"/>
        <v>220</v>
      </c>
      <c r="E7" s="55">
        <f t="shared" si="0"/>
        <v>245</v>
      </c>
      <c r="F7" s="55">
        <f t="shared" si="0"/>
        <v>5</v>
      </c>
      <c r="G7" s="55">
        <f t="shared" si="0"/>
        <v>214</v>
      </c>
      <c r="I7" s="36">
        <f>C7/B7*100</f>
        <v>26.054054054054056</v>
      </c>
      <c r="J7" s="36">
        <f>SUM(D7:G7)/B7*100</f>
        <v>73.945945945945951</v>
      </c>
    </row>
    <row r="8" spans="1:12" ht="12" customHeight="1" x14ac:dyDescent="0.25">
      <c r="A8" s="31" t="s">
        <v>36</v>
      </c>
      <c r="B8" s="57">
        <f>SUM(C8:G8)</f>
        <v>108</v>
      </c>
      <c r="C8" s="57">
        <v>8</v>
      </c>
      <c r="D8" s="57">
        <v>9</v>
      </c>
      <c r="E8" s="57">
        <v>78</v>
      </c>
      <c r="F8" s="61" t="s">
        <v>28</v>
      </c>
      <c r="G8" s="57">
        <v>13</v>
      </c>
      <c r="I8" s="14">
        <f t="shared" ref="I8:I22" si="1">C8/B8*100</f>
        <v>7.4074074074074066</v>
      </c>
      <c r="J8" s="14">
        <f t="shared" ref="J8:J24" si="2">SUM(D8:G8)/B8*100</f>
        <v>92.592592592592595</v>
      </c>
    </row>
    <row r="9" spans="1:12" ht="12" customHeight="1" x14ac:dyDescent="0.25">
      <c r="A9" s="31" t="s">
        <v>37</v>
      </c>
      <c r="B9" s="57">
        <f t="shared" ref="B9:B15" si="3">SUM(C9:G9)</f>
        <v>90</v>
      </c>
      <c r="C9" s="57">
        <v>19</v>
      </c>
      <c r="D9" s="57">
        <v>18</v>
      </c>
      <c r="E9" s="57">
        <v>23</v>
      </c>
      <c r="F9" s="59">
        <v>2</v>
      </c>
      <c r="G9" s="57">
        <v>28</v>
      </c>
      <c r="I9" s="14">
        <f t="shared" si="1"/>
        <v>21.111111111111111</v>
      </c>
      <c r="J9" s="14">
        <f t="shared" si="2"/>
        <v>78.888888888888886</v>
      </c>
    </row>
    <row r="10" spans="1:12" ht="12" customHeight="1" x14ac:dyDescent="0.25">
      <c r="A10" s="31" t="s">
        <v>38</v>
      </c>
      <c r="B10" s="57">
        <f t="shared" si="3"/>
        <v>316</v>
      </c>
      <c r="C10" s="57">
        <v>139</v>
      </c>
      <c r="D10" s="57">
        <v>87</v>
      </c>
      <c r="E10" s="57">
        <v>31</v>
      </c>
      <c r="F10" s="58">
        <v>1</v>
      </c>
      <c r="G10" s="57">
        <v>58</v>
      </c>
      <c r="I10" s="14">
        <f t="shared" si="1"/>
        <v>43.9873417721519</v>
      </c>
      <c r="J10" s="14">
        <f t="shared" si="2"/>
        <v>56.0126582278481</v>
      </c>
    </row>
    <row r="11" spans="1:12" ht="12" customHeight="1" x14ac:dyDescent="0.25">
      <c r="A11" s="31" t="s">
        <v>39</v>
      </c>
      <c r="B11" s="57">
        <f t="shared" si="3"/>
        <v>169</v>
      </c>
      <c r="C11" s="57">
        <v>36</v>
      </c>
      <c r="D11" s="57">
        <v>29</v>
      </c>
      <c r="E11" s="57">
        <v>48</v>
      </c>
      <c r="F11" s="61" t="s">
        <v>28</v>
      </c>
      <c r="G11" s="57">
        <v>56</v>
      </c>
      <c r="I11" s="14">
        <f t="shared" si="1"/>
        <v>21.301775147928996</v>
      </c>
      <c r="J11" s="14">
        <f t="shared" si="2"/>
        <v>78.698224852071007</v>
      </c>
    </row>
    <row r="12" spans="1:12" ht="12" customHeight="1" x14ac:dyDescent="0.25">
      <c r="A12" s="31" t="s">
        <v>40</v>
      </c>
      <c r="B12" s="57">
        <f t="shared" si="3"/>
        <v>80</v>
      </c>
      <c r="C12" s="57">
        <v>11</v>
      </c>
      <c r="D12" s="57">
        <v>14</v>
      </c>
      <c r="E12" s="57">
        <v>28</v>
      </c>
      <c r="F12" s="61" t="s">
        <v>28</v>
      </c>
      <c r="G12" s="57">
        <v>27</v>
      </c>
      <c r="I12" s="14">
        <f t="shared" si="1"/>
        <v>13.750000000000002</v>
      </c>
      <c r="J12" s="14">
        <f t="shared" si="2"/>
        <v>86.25</v>
      </c>
    </row>
    <row r="13" spans="1:12" ht="12" customHeight="1" x14ac:dyDescent="0.25">
      <c r="A13" s="31" t="s">
        <v>41</v>
      </c>
      <c r="B13" s="57">
        <f t="shared" si="3"/>
        <v>64</v>
      </c>
      <c r="C13" s="57">
        <v>6</v>
      </c>
      <c r="D13" s="57">
        <v>23</v>
      </c>
      <c r="E13" s="57">
        <v>16</v>
      </c>
      <c r="F13" s="59">
        <v>1</v>
      </c>
      <c r="G13" s="57">
        <v>18</v>
      </c>
      <c r="I13" s="14">
        <f t="shared" si="1"/>
        <v>9.375</v>
      </c>
      <c r="J13" s="14">
        <f t="shared" si="2"/>
        <v>90.625</v>
      </c>
      <c r="L13" s="91"/>
    </row>
    <row r="14" spans="1:12" ht="12" customHeight="1" x14ac:dyDescent="0.25">
      <c r="A14" s="2" t="s">
        <v>42</v>
      </c>
      <c r="B14" s="57">
        <f t="shared" si="3"/>
        <v>61</v>
      </c>
      <c r="C14" s="57">
        <v>10</v>
      </c>
      <c r="D14" s="57">
        <v>26</v>
      </c>
      <c r="E14" s="57">
        <v>14</v>
      </c>
      <c r="F14" s="61" t="s">
        <v>28</v>
      </c>
      <c r="G14" s="57">
        <v>11</v>
      </c>
      <c r="I14" s="14">
        <f t="shared" si="1"/>
        <v>16.393442622950818</v>
      </c>
      <c r="J14" s="14">
        <f t="shared" si="2"/>
        <v>83.606557377049185</v>
      </c>
    </row>
    <row r="15" spans="1:12" ht="12" customHeight="1" x14ac:dyDescent="0.25">
      <c r="A15" s="37" t="s">
        <v>43</v>
      </c>
      <c r="B15" s="58">
        <f t="shared" si="3"/>
        <v>37</v>
      </c>
      <c r="C15" s="61">
        <v>12</v>
      </c>
      <c r="D15" s="58">
        <v>14</v>
      </c>
      <c r="E15" s="58">
        <v>7</v>
      </c>
      <c r="F15" s="59">
        <v>1</v>
      </c>
      <c r="G15" s="59">
        <v>3</v>
      </c>
      <c r="H15" s="33"/>
      <c r="I15" s="15">
        <f>IF(C15="-","-",(C15/B15*100))</f>
        <v>32.432432432432435</v>
      </c>
      <c r="J15" s="15">
        <f t="shared" si="2"/>
        <v>67.567567567567565</v>
      </c>
      <c r="L15" s="92"/>
    </row>
    <row r="16" spans="1:12" ht="17.25" customHeight="1" x14ac:dyDescent="0.25">
      <c r="A16" s="7" t="s">
        <v>24</v>
      </c>
      <c r="B16" s="88">
        <f>SUM(B17:B24)</f>
        <v>739</v>
      </c>
      <c r="C16" s="62">
        <f>SUM(C17:C24)</f>
        <v>327</v>
      </c>
      <c r="D16" s="62">
        <f>SUM(D17:D24)</f>
        <v>194</v>
      </c>
      <c r="E16" s="62">
        <f>SUM(E17:E24)</f>
        <v>104</v>
      </c>
      <c r="F16" s="62">
        <f>IF(SUM(F17:F24)=0,"-",SUM(F17:F24))</f>
        <v>6</v>
      </c>
      <c r="G16" s="62">
        <f>SUM(G17:G24)</f>
        <v>108</v>
      </c>
      <c r="H16" s="38"/>
      <c r="I16" s="22">
        <f t="shared" si="1"/>
        <v>44.248985115020297</v>
      </c>
      <c r="J16" s="22">
        <f t="shared" si="2"/>
        <v>55.751014884979696</v>
      </c>
    </row>
    <row r="17" spans="1:12" ht="12" customHeight="1" x14ac:dyDescent="0.25">
      <c r="A17" s="37" t="s">
        <v>36</v>
      </c>
      <c r="B17" s="63">
        <f>SUM(C17:G17)</f>
        <v>47</v>
      </c>
      <c r="C17" s="64">
        <v>28</v>
      </c>
      <c r="D17" s="64">
        <v>3</v>
      </c>
      <c r="E17" s="64">
        <v>8</v>
      </c>
      <c r="F17" s="61" t="s">
        <v>28</v>
      </c>
      <c r="G17" s="64">
        <v>8</v>
      </c>
      <c r="H17" s="38"/>
      <c r="I17" s="40">
        <f t="shared" si="1"/>
        <v>59.574468085106382</v>
      </c>
      <c r="J17" s="40">
        <f t="shared" si="2"/>
        <v>40.425531914893611</v>
      </c>
      <c r="L17" s="39"/>
    </row>
    <row r="18" spans="1:12" ht="12" customHeight="1" x14ac:dyDescent="0.25">
      <c r="A18" s="31" t="s">
        <v>37</v>
      </c>
      <c r="B18" s="65">
        <f t="shared" ref="B18:B24" si="4">SUM(C18:G18)</f>
        <v>119</v>
      </c>
      <c r="C18" s="66">
        <v>70</v>
      </c>
      <c r="D18" s="66">
        <v>16</v>
      </c>
      <c r="E18" s="66">
        <v>21</v>
      </c>
      <c r="F18" s="61" t="s">
        <v>28</v>
      </c>
      <c r="G18" s="66">
        <v>12</v>
      </c>
      <c r="H18" s="41"/>
      <c r="I18" s="42">
        <f t="shared" si="1"/>
        <v>58.82352941176471</v>
      </c>
      <c r="J18" s="42">
        <f t="shared" si="2"/>
        <v>41.17647058823529</v>
      </c>
      <c r="L18" s="39"/>
    </row>
    <row r="19" spans="1:12" ht="12" customHeight="1" x14ac:dyDescent="0.25">
      <c r="A19" s="31" t="s">
        <v>38</v>
      </c>
      <c r="B19" s="65">
        <f t="shared" si="4"/>
        <v>330</v>
      </c>
      <c r="C19" s="66">
        <v>188</v>
      </c>
      <c r="D19" s="66">
        <v>87</v>
      </c>
      <c r="E19" s="66">
        <v>25</v>
      </c>
      <c r="F19" s="66">
        <v>5</v>
      </c>
      <c r="G19" s="66">
        <v>25</v>
      </c>
      <c r="H19" s="41"/>
      <c r="I19" s="42">
        <f t="shared" si="1"/>
        <v>56.969696969696969</v>
      </c>
      <c r="J19" s="42">
        <f t="shared" si="2"/>
        <v>43.030303030303031</v>
      </c>
    </row>
    <row r="20" spans="1:12" ht="12" customHeight="1" x14ac:dyDescent="0.25">
      <c r="A20" s="31" t="s">
        <v>39</v>
      </c>
      <c r="B20" s="65">
        <f t="shared" si="4"/>
        <v>109</v>
      </c>
      <c r="C20" s="66">
        <v>21</v>
      </c>
      <c r="D20" s="66">
        <v>29</v>
      </c>
      <c r="E20" s="66">
        <v>16</v>
      </c>
      <c r="F20" s="61" t="s">
        <v>28</v>
      </c>
      <c r="G20" s="66">
        <v>43</v>
      </c>
      <c r="H20" s="41"/>
      <c r="I20" s="42">
        <f t="shared" si="1"/>
        <v>19.26605504587156</v>
      </c>
      <c r="J20" s="42">
        <f t="shared" si="2"/>
        <v>80.733944954128447</v>
      </c>
    </row>
    <row r="21" spans="1:12" ht="12" customHeight="1" x14ac:dyDescent="0.25">
      <c r="A21" s="31" t="s">
        <v>40</v>
      </c>
      <c r="B21" s="65">
        <f t="shared" si="4"/>
        <v>42</v>
      </c>
      <c r="C21" s="66">
        <v>6</v>
      </c>
      <c r="D21" s="66">
        <v>15</v>
      </c>
      <c r="E21" s="66">
        <v>12</v>
      </c>
      <c r="F21" s="61" t="s">
        <v>28</v>
      </c>
      <c r="G21" s="66">
        <v>9</v>
      </c>
      <c r="H21" s="41"/>
      <c r="I21" s="42">
        <f t="shared" si="1"/>
        <v>14.285714285714285</v>
      </c>
      <c r="J21" s="42">
        <f t="shared" si="2"/>
        <v>85.714285714285708</v>
      </c>
    </row>
    <row r="22" spans="1:12" ht="12" customHeight="1" x14ac:dyDescent="0.25">
      <c r="A22" s="31" t="s">
        <v>41</v>
      </c>
      <c r="B22" s="65">
        <f t="shared" si="4"/>
        <v>49</v>
      </c>
      <c r="C22" s="66">
        <v>10</v>
      </c>
      <c r="D22" s="66">
        <v>20</v>
      </c>
      <c r="E22" s="66">
        <v>11</v>
      </c>
      <c r="F22" s="61" t="s">
        <v>28</v>
      </c>
      <c r="G22" s="66">
        <v>8</v>
      </c>
      <c r="H22" s="41"/>
      <c r="I22" s="42">
        <f t="shared" si="1"/>
        <v>20.408163265306122</v>
      </c>
      <c r="J22" s="42">
        <f t="shared" si="2"/>
        <v>79.591836734693871</v>
      </c>
    </row>
    <row r="23" spans="1:12" ht="12" customHeight="1" x14ac:dyDescent="0.25">
      <c r="A23" s="2" t="s">
        <v>42</v>
      </c>
      <c r="B23" s="65">
        <f t="shared" si="4"/>
        <v>23</v>
      </c>
      <c r="C23" s="61" t="s">
        <v>28</v>
      </c>
      <c r="D23" s="66">
        <v>16</v>
      </c>
      <c r="E23" s="66">
        <v>4</v>
      </c>
      <c r="F23" s="59">
        <v>1</v>
      </c>
      <c r="G23" s="66">
        <v>2</v>
      </c>
      <c r="H23" s="41"/>
      <c r="I23" s="15" t="str">
        <f t="shared" ref="I23:I24" si="5">IF(C23="-","-",(C23/B23*100))</f>
        <v>-</v>
      </c>
      <c r="J23" s="42">
        <f t="shared" si="2"/>
        <v>100</v>
      </c>
    </row>
    <row r="24" spans="1:12" ht="12" customHeight="1" x14ac:dyDescent="0.25">
      <c r="A24" s="37" t="s">
        <v>43</v>
      </c>
      <c r="B24" s="65">
        <f t="shared" si="4"/>
        <v>20</v>
      </c>
      <c r="C24" s="59">
        <v>4</v>
      </c>
      <c r="D24" s="64">
        <v>8</v>
      </c>
      <c r="E24" s="59">
        <v>7</v>
      </c>
      <c r="F24" s="61" t="s">
        <v>28</v>
      </c>
      <c r="G24" s="59">
        <v>1</v>
      </c>
      <c r="H24" s="38"/>
      <c r="I24" s="15">
        <f t="shared" si="5"/>
        <v>20</v>
      </c>
      <c r="J24" s="40">
        <f t="shared" si="2"/>
        <v>80</v>
      </c>
    </row>
    <row r="25" spans="1:12" ht="17.25" customHeight="1" x14ac:dyDescent="0.25">
      <c r="A25" s="25" t="s">
        <v>25</v>
      </c>
      <c r="B25" s="67">
        <f t="shared" ref="B25:E25" si="6">IF(SUM(B26:B33)=0,"-",SUM(B26:B33))</f>
        <v>186</v>
      </c>
      <c r="C25" s="67">
        <f t="shared" si="6"/>
        <v>-86</v>
      </c>
      <c r="D25" s="67">
        <f t="shared" si="6"/>
        <v>26</v>
      </c>
      <c r="E25" s="67">
        <f t="shared" si="6"/>
        <v>141</v>
      </c>
      <c r="F25" s="67">
        <f>IF(SUM(F26:F33)=0,"-",SUM(F26:F33))</f>
        <v>-1</v>
      </c>
      <c r="G25" s="67">
        <f>IF(SUM(G26:G33)=0,"-",SUM(G26:G33))</f>
        <v>106</v>
      </c>
      <c r="H25" s="41"/>
      <c r="I25" s="43" t="s">
        <v>44</v>
      </c>
      <c r="J25" s="43" t="s">
        <v>44</v>
      </c>
    </row>
    <row r="26" spans="1:12" ht="12" customHeight="1" x14ac:dyDescent="0.25">
      <c r="A26" s="31" t="s">
        <v>36</v>
      </c>
      <c r="B26" s="65">
        <f>SUM(C26:G26)</f>
        <v>61</v>
      </c>
      <c r="C26" s="65">
        <f t="shared" ref="C26:G27" si="7">IF(SUM(C8)-SUM(C17)=0,"-",(SUM(C8)-SUM(C17)))</f>
        <v>-20</v>
      </c>
      <c r="D26" s="65">
        <f t="shared" si="7"/>
        <v>6</v>
      </c>
      <c r="E26" s="65">
        <f t="shared" si="7"/>
        <v>70</v>
      </c>
      <c r="F26" s="65" t="str">
        <f t="shared" si="7"/>
        <v>-</v>
      </c>
      <c r="G26" s="65">
        <f t="shared" si="7"/>
        <v>5</v>
      </c>
      <c r="H26" s="41"/>
      <c r="I26" s="42" t="s">
        <v>44</v>
      </c>
      <c r="J26" s="42" t="s">
        <v>44</v>
      </c>
    </row>
    <row r="27" spans="1:12" ht="12" customHeight="1" x14ac:dyDescent="0.25">
      <c r="A27" s="31" t="s">
        <v>37</v>
      </c>
      <c r="B27" s="65">
        <f t="shared" ref="B27:B33" si="8">SUM(C27:G27)</f>
        <v>-29</v>
      </c>
      <c r="C27" s="65">
        <f t="shared" si="7"/>
        <v>-51</v>
      </c>
      <c r="D27" s="65">
        <f t="shared" si="7"/>
        <v>2</v>
      </c>
      <c r="E27" s="65">
        <f t="shared" si="7"/>
        <v>2</v>
      </c>
      <c r="F27" s="65">
        <f t="shared" si="7"/>
        <v>2</v>
      </c>
      <c r="G27" s="65">
        <f t="shared" si="7"/>
        <v>16</v>
      </c>
      <c r="H27" s="41"/>
      <c r="I27" s="42" t="s">
        <v>44</v>
      </c>
      <c r="J27" s="42" t="s">
        <v>44</v>
      </c>
    </row>
    <row r="28" spans="1:12" ht="12" customHeight="1" x14ac:dyDescent="0.25">
      <c r="A28" s="31" t="s">
        <v>38</v>
      </c>
      <c r="B28" s="56">
        <f t="shared" si="8"/>
        <v>-14</v>
      </c>
      <c r="C28" s="56">
        <f t="shared" ref="C28:G33" si="9">IF(SUM(C10)-SUM(C19)=0,"-",(SUM(C10)-SUM(C19)))</f>
        <v>-49</v>
      </c>
      <c r="D28" s="56" t="str">
        <f t="shared" si="9"/>
        <v>-</v>
      </c>
      <c r="E28" s="56">
        <f t="shared" si="9"/>
        <v>6</v>
      </c>
      <c r="F28" s="56">
        <f t="shared" si="9"/>
        <v>-4</v>
      </c>
      <c r="G28" s="56">
        <f t="shared" si="9"/>
        <v>33</v>
      </c>
      <c r="I28" s="14" t="s">
        <v>44</v>
      </c>
      <c r="J28" s="14" t="s">
        <v>44</v>
      </c>
    </row>
    <row r="29" spans="1:12" ht="12" customHeight="1" x14ac:dyDescent="0.25">
      <c r="A29" s="31" t="s">
        <v>39</v>
      </c>
      <c r="B29" s="56">
        <f t="shared" si="8"/>
        <v>60</v>
      </c>
      <c r="C29" s="56">
        <f t="shared" si="9"/>
        <v>15</v>
      </c>
      <c r="D29" s="56" t="str">
        <f t="shared" si="9"/>
        <v>-</v>
      </c>
      <c r="E29" s="56">
        <f t="shared" si="9"/>
        <v>32</v>
      </c>
      <c r="F29" s="56" t="str">
        <f t="shared" si="9"/>
        <v>-</v>
      </c>
      <c r="G29" s="56">
        <f t="shared" si="9"/>
        <v>13</v>
      </c>
      <c r="I29" s="14" t="s">
        <v>44</v>
      </c>
      <c r="J29" s="14" t="s">
        <v>44</v>
      </c>
    </row>
    <row r="30" spans="1:12" ht="12" customHeight="1" x14ac:dyDescent="0.25">
      <c r="A30" s="31" t="s">
        <v>40</v>
      </c>
      <c r="B30" s="56">
        <f t="shared" si="8"/>
        <v>38</v>
      </c>
      <c r="C30" s="56">
        <f t="shared" si="9"/>
        <v>5</v>
      </c>
      <c r="D30" s="56">
        <f t="shared" si="9"/>
        <v>-1</v>
      </c>
      <c r="E30" s="56">
        <f t="shared" si="9"/>
        <v>16</v>
      </c>
      <c r="F30" s="56" t="str">
        <f t="shared" si="9"/>
        <v>-</v>
      </c>
      <c r="G30" s="56">
        <f t="shared" si="9"/>
        <v>18</v>
      </c>
      <c r="I30" s="14" t="s">
        <v>44</v>
      </c>
      <c r="J30" s="14" t="s">
        <v>44</v>
      </c>
    </row>
    <row r="31" spans="1:12" ht="12" customHeight="1" x14ac:dyDescent="0.25">
      <c r="A31" s="31" t="s">
        <v>41</v>
      </c>
      <c r="B31" s="56">
        <f t="shared" si="8"/>
        <v>15</v>
      </c>
      <c r="C31" s="56">
        <f t="shared" si="9"/>
        <v>-4</v>
      </c>
      <c r="D31" s="56">
        <f t="shared" si="9"/>
        <v>3</v>
      </c>
      <c r="E31" s="56">
        <f t="shared" si="9"/>
        <v>5</v>
      </c>
      <c r="F31" s="56">
        <f t="shared" si="9"/>
        <v>1</v>
      </c>
      <c r="G31" s="56">
        <f t="shared" si="9"/>
        <v>10</v>
      </c>
      <c r="I31" s="14" t="s">
        <v>44</v>
      </c>
      <c r="J31" s="14" t="s">
        <v>44</v>
      </c>
    </row>
    <row r="32" spans="1:12" ht="12" customHeight="1" x14ac:dyDescent="0.25">
      <c r="A32" s="2" t="s">
        <v>42</v>
      </c>
      <c r="B32" s="56">
        <f t="shared" si="8"/>
        <v>38</v>
      </c>
      <c r="C32" s="56">
        <f t="shared" si="9"/>
        <v>10</v>
      </c>
      <c r="D32" s="56">
        <f t="shared" si="9"/>
        <v>10</v>
      </c>
      <c r="E32" s="56">
        <f t="shared" si="9"/>
        <v>10</v>
      </c>
      <c r="F32" s="56">
        <f t="shared" si="9"/>
        <v>-1</v>
      </c>
      <c r="G32" s="56">
        <f t="shared" si="9"/>
        <v>9</v>
      </c>
      <c r="I32" s="14" t="s">
        <v>44</v>
      </c>
      <c r="J32" s="14" t="s">
        <v>44</v>
      </c>
    </row>
    <row r="33" spans="1:10" ht="12" customHeight="1" thickBot="1" x14ac:dyDescent="0.3">
      <c r="A33" s="44" t="s">
        <v>43</v>
      </c>
      <c r="B33" s="68">
        <f t="shared" si="8"/>
        <v>17</v>
      </c>
      <c r="C33" s="68">
        <f t="shared" si="9"/>
        <v>8</v>
      </c>
      <c r="D33" s="68">
        <f t="shared" si="9"/>
        <v>6</v>
      </c>
      <c r="E33" s="68" t="str">
        <f t="shared" si="9"/>
        <v>-</v>
      </c>
      <c r="F33" s="68">
        <f t="shared" si="9"/>
        <v>1</v>
      </c>
      <c r="G33" s="68">
        <f t="shared" si="9"/>
        <v>2</v>
      </c>
      <c r="H33" s="45"/>
      <c r="I33" s="17" t="s">
        <v>44</v>
      </c>
      <c r="J33" s="17" t="s">
        <v>44</v>
      </c>
    </row>
    <row r="34" spans="1:10" ht="12" customHeight="1" x14ac:dyDescent="0.25">
      <c r="A34" s="11" t="s">
        <v>10</v>
      </c>
    </row>
    <row r="35" spans="1:10" ht="12" customHeight="1" x14ac:dyDescent="0.25">
      <c r="A35" s="50" t="s">
        <v>49</v>
      </c>
    </row>
    <row r="36" spans="1:10" ht="6.75" customHeight="1" x14ac:dyDescent="0.25"/>
    <row r="37" spans="1:10" ht="12" customHeight="1" x14ac:dyDescent="0.25"/>
    <row r="38" spans="1:10" ht="12" customHeight="1" x14ac:dyDescent="0.25"/>
    <row r="39" spans="1:10" ht="12" customHeight="1" x14ac:dyDescent="0.25"/>
    <row r="40" spans="1:10" ht="12" customHeight="1" x14ac:dyDescent="0.25">
      <c r="J40" s="41"/>
    </row>
    <row r="41" spans="1:10" ht="12" customHeight="1" x14ac:dyDescent="0.25"/>
    <row r="42" spans="1:10" ht="12" customHeight="1" x14ac:dyDescent="0.25"/>
    <row r="43" spans="1:10" ht="12" customHeight="1" x14ac:dyDescent="0.25"/>
    <row r="44" spans="1:10" ht="12" customHeight="1" x14ac:dyDescent="0.25"/>
    <row r="45" spans="1:10" ht="12" customHeight="1" x14ac:dyDescent="0.25"/>
    <row r="46" spans="1:10" ht="12" customHeight="1" x14ac:dyDescent="0.25"/>
    <row r="47" spans="1:10" ht="12" customHeight="1" x14ac:dyDescent="0.25"/>
    <row r="48" spans="1:10" ht="12" customHeight="1" x14ac:dyDescent="0.25"/>
    <row r="49" spans="1:10" ht="12" customHeight="1" x14ac:dyDescent="0.25"/>
    <row r="50" spans="1:10" ht="12" customHeight="1" x14ac:dyDescent="0.25"/>
    <row r="51" spans="1:10" ht="9" customHeight="1" x14ac:dyDescent="0.25"/>
    <row r="52" spans="1:10" ht="12" customHeight="1" x14ac:dyDescent="0.25">
      <c r="A52" s="12" t="s">
        <v>10</v>
      </c>
      <c r="G52" s="41"/>
    </row>
    <row r="53" spans="1:10" ht="12" customHeight="1" x14ac:dyDescent="0.25">
      <c r="A53" s="12"/>
      <c r="G53" s="41"/>
    </row>
    <row r="54" spans="1:10" ht="12" customHeight="1" x14ac:dyDescent="0.25"/>
    <row r="55" spans="1:10" ht="12" customHeight="1" x14ac:dyDescent="0.25"/>
    <row r="56" spans="1:10" ht="12" customHeight="1" x14ac:dyDescent="0.25">
      <c r="J56" s="46"/>
    </row>
    <row r="57" spans="1:10" ht="12" customHeight="1" x14ac:dyDescent="0.25"/>
    <row r="58" spans="1:10" ht="12" customHeight="1" x14ac:dyDescent="0.25">
      <c r="J58" s="41"/>
    </row>
    <row r="59" spans="1:10" ht="12" customHeight="1" x14ac:dyDescent="0.25"/>
    <row r="60" spans="1:10" ht="12" customHeight="1" x14ac:dyDescent="0.25"/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spans="1:1" ht="12" customHeight="1" x14ac:dyDescent="0.25"/>
    <row r="66" spans="1:1" ht="12" customHeight="1" x14ac:dyDescent="0.25"/>
    <row r="67" spans="1:1" ht="12" customHeight="1" x14ac:dyDescent="0.25"/>
    <row r="68" spans="1:1" ht="12" customHeight="1" x14ac:dyDescent="0.25">
      <c r="A68" s="12" t="s">
        <v>10</v>
      </c>
    </row>
    <row r="69" spans="1:1" ht="12" customHeight="1" x14ac:dyDescent="0.25"/>
    <row r="70" spans="1:1" ht="12" customHeight="1" x14ac:dyDescent="0.25"/>
    <row r="71" spans="1:1" ht="12" customHeight="1" x14ac:dyDescent="0.25"/>
    <row r="72" spans="1:1" ht="12" customHeight="1" x14ac:dyDescent="0.25"/>
    <row r="73" spans="1:1" ht="12" customHeight="1" x14ac:dyDescent="0.25"/>
    <row r="74" spans="1:1" ht="12" customHeight="1" x14ac:dyDescent="0.25"/>
    <row r="75" spans="1:1" ht="12" customHeight="1" x14ac:dyDescent="0.25"/>
    <row r="76" spans="1:1" ht="12" customHeight="1" x14ac:dyDescent="0.25"/>
    <row r="77" spans="1:1" ht="12" customHeight="1" x14ac:dyDescent="0.25"/>
    <row r="78" spans="1:1" ht="12" customHeight="1" x14ac:dyDescent="0.25"/>
    <row r="79" spans="1:1" ht="12" customHeight="1" x14ac:dyDescent="0.25"/>
    <row r="80" spans="1:1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</sheetData>
  <mergeCells count="1">
    <mergeCell ref="I4:J4"/>
  </mergeCells>
  <pageMargins left="0.70866141732283472" right="0.70866141732283472" top="0.35433070866141736" bottom="0.15748031496062992" header="0.31496062992125984" footer="0.31496062992125984"/>
  <pageSetup paperSize="9" orientation="portrait" r:id="rId1"/>
  <ignoredErrors>
    <ignoredError sqref="B16 F16 I15 F25 B25" formula="1"/>
    <ignoredError sqref="J8:J24" formulaRange="1"/>
    <ignoredError sqref="A9 A18 A2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Flyttland, födelseland</vt:lpstr>
      <vt:lpstr>Flyttland, födelseland, kön</vt:lpstr>
      <vt:lpstr>Flyttland, språk</vt:lpstr>
      <vt:lpstr>Födelseland, språk</vt:lpstr>
      <vt:lpstr>Födelseland, ålder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2022-08-29T10:03:42Z</cp:lastPrinted>
  <dcterms:created xsi:type="dcterms:W3CDTF">2013-12-04T11:36:50Z</dcterms:created>
  <dcterms:modified xsi:type="dcterms:W3CDTF">2022-08-29T12:54:33Z</dcterms:modified>
</cp:coreProperties>
</file>