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B88ADCEA-E9B0-49FE-BAC8-8A931C77A907}" xr6:coauthVersionLast="47" xr6:coauthVersionMax="47" xr10:uidLastSave="{00000000-0000-0000-0000-000000000000}"/>
  <bookViews>
    <workbookView xWindow="-27300" yWindow="1710" windowWidth="26160" windowHeight="13905" xr2:uid="{00000000-000D-0000-FFFF-FFFF00000000}"/>
  </bookViews>
  <sheets>
    <sheet name="Sex, age&amp;marital status of mum" sheetId="19" r:id="rId1"/>
    <sheet name="Births, order of birth" sheetId="18" r:id="rId2"/>
    <sheet name="Fertility" sheetId="17" r:id="rId3"/>
    <sheet name="Underlag" sheetId="2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1" i="18" l="1"/>
  <c r="B61" i="18" s="1"/>
  <c r="B61" i="19"/>
  <c r="E65" i="20"/>
  <c r="E74" i="20" s="1"/>
  <c r="B57" i="20"/>
  <c r="C57" i="20"/>
  <c r="D57" i="20"/>
  <c r="E57" i="20"/>
  <c r="G57" i="20"/>
  <c r="H57" i="20"/>
  <c r="I57" i="20"/>
  <c r="J57" i="20"/>
  <c r="B58" i="20"/>
  <c r="B65" i="20" s="1"/>
  <c r="B74" i="20" s="1"/>
  <c r="C58" i="20"/>
  <c r="C65" i="20" s="1"/>
  <c r="C74" i="20" s="1"/>
  <c r="D58" i="20"/>
  <c r="D65" i="20" s="1"/>
  <c r="D74" i="20" s="1"/>
  <c r="E58" i="20"/>
  <c r="G58" i="20"/>
  <c r="H58" i="20"/>
  <c r="I58" i="20"/>
  <c r="J58" i="20"/>
  <c r="H60" i="18"/>
  <c r="B60" i="18"/>
  <c r="D123" i="19"/>
  <c r="B123" i="19" s="1"/>
  <c r="E123" i="19"/>
  <c r="G123" i="19"/>
  <c r="H123" i="19"/>
  <c r="I123" i="19"/>
  <c r="J123" i="19"/>
  <c r="K123" i="19"/>
  <c r="L123" i="19"/>
  <c r="M123" i="19"/>
  <c r="O123" i="19"/>
  <c r="P123" i="19"/>
  <c r="B60" i="19"/>
  <c r="G5" i="20"/>
  <c r="H5" i="20"/>
  <c r="I5" i="20"/>
  <c r="J5" i="20"/>
  <c r="G6" i="20"/>
  <c r="H6" i="20"/>
  <c r="I6" i="20"/>
  <c r="J6" i="20"/>
  <c r="G7" i="20"/>
  <c r="H7" i="20"/>
  <c r="I7" i="20"/>
  <c r="J7" i="20"/>
  <c r="G8" i="20"/>
  <c r="H8" i="20"/>
  <c r="I8" i="20"/>
  <c r="J8" i="20"/>
  <c r="G9" i="20"/>
  <c r="H9" i="20"/>
  <c r="I9" i="20"/>
  <c r="J9" i="20"/>
  <c r="G10" i="20"/>
  <c r="H10" i="20"/>
  <c r="I10" i="20"/>
  <c r="J10" i="20"/>
  <c r="G11" i="20"/>
  <c r="H11" i="20"/>
  <c r="I11" i="20"/>
  <c r="J11" i="20"/>
  <c r="G12" i="20"/>
  <c r="H12" i="20"/>
  <c r="I12" i="20"/>
  <c r="J12" i="20"/>
  <c r="G13" i="20"/>
  <c r="H13" i="20"/>
  <c r="I13" i="20"/>
  <c r="J13" i="20"/>
  <c r="G14" i="20"/>
  <c r="H14" i="20"/>
  <c r="I14" i="20"/>
  <c r="J14" i="20"/>
  <c r="G15" i="20"/>
  <c r="H15" i="20"/>
  <c r="I15" i="20"/>
  <c r="J15" i="20"/>
  <c r="G16" i="20"/>
  <c r="H16" i="20"/>
  <c r="I16" i="20"/>
  <c r="J16" i="20"/>
  <c r="G17" i="20"/>
  <c r="H17" i="20"/>
  <c r="I17" i="20"/>
  <c r="J17" i="20"/>
  <c r="G18" i="20"/>
  <c r="H18" i="20"/>
  <c r="I18" i="20"/>
  <c r="J18" i="20"/>
  <c r="G19" i="20"/>
  <c r="H19" i="20"/>
  <c r="I19" i="20"/>
  <c r="J19" i="20"/>
  <c r="G20" i="20"/>
  <c r="H20" i="20"/>
  <c r="I20" i="20"/>
  <c r="J20" i="20"/>
  <c r="G21" i="20"/>
  <c r="H21" i="20"/>
  <c r="I21" i="20"/>
  <c r="J21" i="20"/>
  <c r="G22" i="20"/>
  <c r="H22" i="20"/>
  <c r="I22" i="20"/>
  <c r="J22" i="20"/>
  <c r="G23" i="20"/>
  <c r="H23" i="20"/>
  <c r="I23" i="20"/>
  <c r="J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0" i="20"/>
  <c r="H30" i="20"/>
  <c r="I30" i="20"/>
  <c r="G31" i="20"/>
  <c r="H31" i="20"/>
  <c r="I31" i="20"/>
  <c r="G32" i="20"/>
  <c r="H32" i="20"/>
  <c r="I32" i="20"/>
  <c r="G33" i="20"/>
  <c r="H33" i="20"/>
  <c r="I33" i="20"/>
  <c r="G34" i="20"/>
  <c r="H34" i="20"/>
  <c r="I34" i="20"/>
  <c r="G35" i="20"/>
  <c r="H35" i="20"/>
  <c r="I35" i="20"/>
  <c r="G36" i="20"/>
  <c r="H36" i="20"/>
  <c r="I36" i="20"/>
  <c r="G37" i="20"/>
  <c r="H37" i="20"/>
  <c r="I37" i="20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G44" i="20"/>
  <c r="H44" i="20"/>
  <c r="I44" i="20"/>
  <c r="J44" i="20"/>
  <c r="G45" i="20"/>
  <c r="H45" i="20"/>
  <c r="I45" i="20"/>
  <c r="J45" i="20"/>
  <c r="G46" i="20"/>
  <c r="H46" i="20"/>
  <c r="I46" i="20"/>
  <c r="J46" i="20"/>
  <c r="G47" i="20"/>
  <c r="H47" i="20"/>
  <c r="I47" i="20"/>
  <c r="J47" i="20"/>
  <c r="G48" i="20"/>
  <c r="H48" i="20"/>
  <c r="I48" i="20"/>
  <c r="J48" i="20"/>
  <c r="G49" i="20"/>
  <c r="H49" i="20"/>
  <c r="I49" i="20"/>
  <c r="J49" i="20"/>
  <c r="G50" i="20"/>
  <c r="H50" i="20"/>
  <c r="I50" i="20"/>
  <c r="J50" i="20"/>
  <c r="G51" i="20"/>
  <c r="H51" i="20"/>
  <c r="I51" i="20"/>
  <c r="J51" i="20"/>
  <c r="G52" i="20"/>
  <c r="H52" i="20"/>
  <c r="I52" i="20"/>
  <c r="J52" i="20"/>
  <c r="G53" i="20"/>
  <c r="H53" i="20"/>
  <c r="I53" i="20"/>
  <c r="J53" i="20"/>
  <c r="G54" i="20"/>
  <c r="H54" i="20"/>
  <c r="I54" i="20"/>
  <c r="J54" i="20"/>
  <c r="G55" i="20"/>
  <c r="H55" i="20"/>
  <c r="I55" i="20"/>
  <c r="J55" i="20"/>
  <c r="G56" i="20"/>
  <c r="H56" i="20"/>
  <c r="I56" i="20"/>
  <c r="J56" i="20"/>
  <c r="J4" i="20"/>
  <c r="H4" i="20"/>
  <c r="I4" i="20"/>
  <c r="G4" i="20"/>
  <c r="B5" i="20" l="1"/>
  <c r="C5" i="20"/>
  <c r="D5" i="20"/>
  <c r="E5" i="20"/>
  <c r="B6" i="20"/>
  <c r="C6" i="20"/>
  <c r="D6" i="20"/>
  <c r="E6" i="20"/>
  <c r="B7" i="20"/>
  <c r="C7" i="20"/>
  <c r="D7" i="20"/>
  <c r="E7" i="20"/>
  <c r="B8" i="20"/>
  <c r="C8" i="20"/>
  <c r="D8" i="20"/>
  <c r="E8" i="20"/>
  <c r="B9" i="20"/>
  <c r="C9" i="20"/>
  <c r="D9" i="20"/>
  <c r="E9" i="20"/>
  <c r="B10" i="20"/>
  <c r="C10" i="20"/>
  <c r="D10" i="20"/>
  <c r="E10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B38" i="20"/>
  <c r="C38" i="20"/>
  <c r="D38" i="20"/>
  <c r="E38" i="20"/>
  <c r="B39" i="20"/>
  <c r="C39" i="20"/>
  <c r="D39" i="20"/>
  <c r="E39" i="20"/>
  <c r="B40" i="20"/>
  <c r="C40" i="20"/>
  <c r="D40" i="20"/>
  <c r="E40" i="20"/>
  <c r="B41" i="20"/>
  <c r="C41" i="20"/>
  <c r="D41" i="20"/>
  <c r="E41" i="20"/>
  <c r="B42" i="20"/>
  <c r="C42" i="20"/>
  <c r="D42" i="20"/>
  <c r="E42" i="20"/>
  <c r="B43" i="20"/>
  <c r="C43" i="20"/>
  <c r="D43" i="20"/>
  <c r="E43" i="20"/>
  <c r="B44" i="20"/>
  <c r="C44" i="20"/>
  <c r="D44" i="20"/>
  <c r="E44" i="20"/>
  <c r="B45" i="20"/>
  <c r="C45" i="20"/>
  <c r="D45" i="20"/>
  <c r="E45" i="20"/>
  <c r="B46" i="20"/>
  <c r="C46" i="20"/>
  <c r="D46" i="20"/>
  <c r="E46" i="20"/>
  <c r="B47" i="20"/>
  <c r="C47" i="20"/>
  <c r="D47" i="20"/>
  <c r="E47" i="20"/>
  <c r="B48" i="20"/>
  <c r="C48" i="20"/>
  <c r="D48" i="20"/>
  <c r="E48" i="20"/>
  <c r="B49" i="20"/>
  <c r="C49" i="20"/>
  <c r="D49" i="20"/>
  <c r="E49" i="20"/>
  <c r="B50" i="20"/>
  <c r="C50" i="20"/>
  <c r="D50" i="20"/>
  <c r="E50" i="20"/>
  <c r="B51" i="20"/>
  <c r="C51" i="20"/>
  <c r="D51" i="20"/>
  <c r="E51" i="20"/>
  <c r="B52" i="20"/>
  <c r="C52" i="20"/>
  <c r="D52" i="20"/>
  <c r="E52" i="20"/>
  <c r="B53" i="20"/>
  <c r="C53" i="20"/>
  <c r="D53" i="20"/>
  <c r="E53" i="20"/>
  <c r="B54" i="20"/>
  <c r="C54" i="20"/>
  <c r="D54" i="20"/>
  <c r="E54" i="20"/>
  <c r="B55" i="20"/>
  <c r="C55" i="20"/>
  <c r="D55" i="20"/>
  <c r="E55" i="20"/>
  <c r="B56" i="20"/>
  <c r="C56" i="20"/>
  <c r="D56" i="20"/>
  <c r="E56" i="20"/>
  <c r="E4" i="20"/>
  <c r="D4" i="20"/>
  <c r="C4" i="20"/>
  <c r="B4" i="20"/>
  <c r="D62" i="18"/>
  <c r="F62" i="18"/>
  <c r="I62" i="18"/>
  <c r="J62" i="18"/>
  <c r="K62" i="18"/>
  <c r="L62" i="18"/>
  <c r="M62" i="18"/>
  <c r="D63" i="18"/>
  <c r="F63" i="18"/>
  <c r="I63" i="18"/>
  <c r="J63" i="18"/>
  <c r="K63" i="18"/>
  <c r="L63" i="18"/>
  <c r="M63" i="18"/>
  <c r="D64" i="18"/>
  <c r="F64" i="18"/>
  <c r="I64" i="18"/>
  <c r="J64" i="18"/>
  <c r="K64" i="18"/>
  <c r="L64" i="18"/>
  <c r="D65" i="18"/>
  <c r="F65" i="18"/>
  <c r="I65" i="18"/>
  <c r="J65" i="18"/>
  <c r="K65" i="18"/>
  <c r="L65" i="18"/>
  <c r="D66" i="18"/>
  <c r="F66" i="18"/>
  <c r="I66" i="18"/>
  <c r="J66" i="18"/>
  <c r="K66" i="18"/>
  <c r="L66" i="18"/>
  <c r="M66" i="18"/>
  <c r="D67" i="18"/>
  <c r="F67" i="18"/>
  <c r="I67" i="18"/>
  <c r="J67" i="18"/>
  <c r="K67" i="18"/>
  <c r="L67" i="18"/>
  <c r="M67" i="18"/>
  <c r="D68" i="18"/>
  <c r="F68" i="18"/>
  <c r="I68" i="18"/>
  <c r="J68" i="18"/>
  <c r="K68" i="18"/>
  <c r="L68" i="18"/>
  <c r="B65" i="18"/>
  <c r="B64" i="18"/>
  <c r="B63" i="18"/>
  <c r="B62" i="18"/>
  <c r="E64" i="20" l="1"/>
  <c r="E73" i="20" s="1"/>
  <c r="D60" i="20"/>
  <c r="D69" i="20" s="1"/>
  <c r="E60" i="20"/>
  <c r="E69" i="20" s="1"/>
  <c r="B61" i="20"/>
  <c r="B70" i="20" s="1"/>
  <c r="C60" i="20"/>
  <c r="C69" i="20" s="1"/>
  <c r="D63" i="20"/>
  <c r="D72" i="20" s="1"/>
  <c r="B64" i="20"/>
  <c r="B73" i="20" s="1"/>
  <c r="B60" i="20"/>
  <c r="B69" i="20" s="1"/>
  <c r="E63" i="20"/>
  <c r="E72" i="20" s="1"/>
  <c r="E62" i="20"/>
  <c r="E71" i="20" s="1"/>
  <c r="E61" i="20"/>
  <c r="E70" i="20" s="1"/>
  <c r="D64" i="20"/>
  <c r="D73" i="20" s="1"/>
  <c r="D62" i="20"/>
  <c r="D71" i="20" s="1"/>
  <c r="D61" i="20"/>
  <c r="D70" i="20" s="1"/>
  <c r="B63" i="20"/>
  <c r="B72" i="20" s="1"/>
  <c r="B62" i="20"/>
  <c r="B71" i="20" s="1"/>
  <c r="C64" i="20"/>
  <c r="C73" i="20" s="1"/>
  <c r="C63" i="20"/>
  <c r="C72" i="20" s="1"/>
  <c r="C62" i="20"/>
  <c r="C71" i="20" s="1"/>
  <c r="C61" i="20"/>
  <c r="C70" i="20" s="1"/>
  <c r="D68" i="19"/>
  <c r="D80" i="20" s="1"/>
  <c r="E68" i="19"/>
  <c r="E80" i="20" s="1"/>
  <c r="G68" i="19"/>
  <c r="H68" i="19"/>
  <c r="I68" i="19"/>
  <c r="J68" i="19"/>
  <c r="K68" i="19"/>
  <c r="L68" i="19"/>
  <c r="M68" i="19"/>
  <c r="O68" i="19"/>
  <c r="P68" i="19"/>
  <c r="D62" i="19"/>
  <c r="D79" i="20" s="1"/>
  <c r="E62" i="19"/>
  <c r="E79" i="20" s="1"/>
  <c r="G62" i="19"/>
  <c r="H62" i="19"/>
  <c r="I62" i="19"/>
  <c r="J62" i="19"/>
  <c r="K62" i="19"/>
  <c r="L62" i="19"/>
  <c r="M62" i="19"/>
  <c r="O62" i="19"/>
  <c r="P62" i="19"/>
  <c r="D63" i="19"/>
  <c r="E63" i="19"/>
  <c r="G63" i="19"/>
  <c r="H63" i="19"/>
  <c r="I63" i="19"/>
  <c r="J63" i="19"/>
  <c r="K63" i="19"/>
  <c r="L63" i="19"/>
  <c r="M63" i="19"/>
  <c r="O63" i="19"/>
  <c r="P63" i="19"/>
  <c r="D64" i="19"/>
  <c r="E64" i="19"/>
  <c r="G64" i="19"/>
  <c r="H64" i="19"/>
  <c r="I64" i="19"/>
  <c r="J64" i="19"/>
  <c r="K64" i="19"/>
  <c r="L64" i="19"/>
  <c r="M64" i="19"/>
  <c r="O64" i="19"/>
  <c r="P64" i="19"/>
  <c r="D65" i="19"/>
  <c r="E65" i="19"/>
  <c r="G65" i="19"/>
  <c r="H65" i="19"/>
  <c r="I65" i="19"/>
  <c r="J65" i="19"/>
  <c r="K65" i="19"/>
  <c r="L65" i="19"/>
  <c r="M65" i="19"/>
  <c r="O65" i="19"/>
  <c r="P65" i="19"/>
  <c r="D66" i="19"/>
  <c r="E66" i="19"/>
  <c r="G66" i="19"/>
  <c r="H66" i="19"/>
  <c r="I66" i="19"/>
  <c r="J66" i="19"/>
  <c r="K66" i="19"/>
  <c r="L66" i="19"/>
  <c r="M66" i="19"/>
  <c r="O66" i="19"/>
  <c r="P66" i="19"/>
  <c r="D67" i="19"/>
  <c r="E67" i="19"/>
  <c r="G67" i="19"/>
  <c r="H67" i="19"/>
  <c r="I67" i="19"/>
  <c r="J67" i="19"/>
  <c r="K67" i="19"/>
  <c r="L67" i="19"/>
  <c r="M67" i="19"/>
  <c r="O67" i="19"/>
  <c r="P67" i="19"/>
  <c r="M71" i="19"/>
  <c r="M72" i="19"/>
  <c r="M73" i="19"/>
  <c r="M74" i="19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B7" i="19"/>
  <c r="B8" i="19"/>
  <c r="D71" i="19" s="1"/>
  <c r="B9" i="19"/>
  <c r="B10" i="19"/>
  <c r="G73" i="19" s="1"/>
  <c r="B11" i="19"/>
  <c r="H74" i="19" s="1"/>
  <c r="B79" i="20" l="1"/>
  <c r="E125" i="19" s="1"/>
  <c r="B80" i="20"/>
  <c r="E131" i="19" s="1"/>
  <c r="H62" i="18"/>
  <c r="J73" i="19"/>
  <c r="O73" i="19"/>
  <c r="K74" i="19"/>
  <c r="G74" i="19"/>
  <c r="E73" i="19"/>
  <c r="P74" i="19"/>
  <c r="I72" i="19"/>
  <c r="D72" i="19"/>
  <c r="L71" i="19"/>
  <c r="H71" i="19"/>
  <c r="P70" i="19"/>
  <c r="K70" i="19"/>
  <c r="G70" i="19"/>
  <c r="O74" i="19"/>
  <c r="J74" i="19"/>
  <c r="I73" i="19"/>
  <c r="D73" i="19"/>
  <c r="L72" i="19"/>
  <c r="H72" i="19"/>
  <c r="P71" i="19"/>
  <c r="K71" i="19"/>
  <c r="G71" i="19"/>
  <c r="O70" i="19"/>
  <c r="J70" i="19"/>
  <c r="E70" i="19"/>
  <c r="I74" i="19"/>
  <c r="L73" i="19"/>
  <c r="H73" i="19"/>
  <c r="P72" i="19"/>
  <c r="K72" i="19"/>
  <c r="G72" i="19"/>
  <c r="O71" i="19"/>
  <c r="J71" i="19"/>
  <c r="E71" i="19"/>
  <c r="B71" i="19" s="1"/>
  <c r="M70" i="19"/>
  <c r="I70" i="19"/>
  <c r="D70" i="19"/>
  <c r="L74" i="19"/>
  <c r="P73" i="19"/>
  <c r="K73" i="19"/>
  <c r="O72" i="19"/>
  <c r="J72" i="19"/>
  <c r="E72" i="19"/>
  <c r="I71" i="19"/>
  <c r="L70" i="19"/>
  <c r="H70" i="19"/>
  <c r="D131" i="19" l="1"/>
  <c r="D125" i="19"/>
  <c r="B73" i="19"/>
  <c r="B72" i="19"/>
  <c r="B70" i="19"/>
  <c r="M75" i="19"/>
  <c r="M76" i="19"/>
  <c r="M77" i="19"/>
  <c r="M78" i="19"/>
  <c r="M79" i="19"/>
  <c r="M80" i="19"/>
  <c r="M81" i="19"/>
  <c r="M82" i="19"/>
  <c r="M83" i="19"/>
  <c r="M85" i="19"/>
  <c r="M86" i="19"/>
  <c r="M87" i="19"/>
  <c r="M88" i="19"/>
  <c r="M89" i="19"/>
  <c r="H23" i="18"/>
  <c r="H22" i="18"/>
  <c r="B13" i="19"/>
  <c r="B14" i="19"/>
  <c r="O77" i="19" s="1"/>
  <c r="B15" i="19"/>
  <c r="B16" i="19"/>
  <c r="B17" i="19"/>
  <c r="B18" i="19"/>
  <c r="G81" i="19" s="1"/>
  <c r="B19" i="19"/>
  <c r="B20" i="19"/>
  <c r="B21" i="19"/>
  <c r="B22" i="19"/>
  <c r="B23" i="19"/>
  <c r="B24" i="19"/>
  <c r="D87" i="19" s="1"/>
  <c r="B25" i="19"/>
  <c r="B26" i="19"/>
  <c r="B12" i="19"/>
  <c r="H24" i="18"/>
  <c r="H25" i="18"/>
  <c r="H26" i="18"/>
  <c r="M90" i="19"/>
  <c r="M91" i="19"/>
  <c r="M93" i="19"/>
  <c r="M94" i="19"/>
  <c r="G95" i="19"/>
  <c r="M95" i="19"/>
  <c r="M96" i="19"/>
  <c r="M100" i="19"/>
  <c r="M101" i="19"/>
  <c r="M102" i="19"/>
  <c r="M103" i="19"/>
  <c r="M106" i="19"/>
  <c r="M108" i="19"/>
  <c r="M109" i="19"/>
  <c r="M110" i="19"/>
  <c r="M111" i="19"/>
  <c r="M113" i="19"/>
  <c r="M114" i="19"/>
  <c r="M116" i="19"/>
  <c r="M117" i="19"/>
  <c r="M118" i="19"/>
  <c r="M119" i="19"/>
  <c r="M120" i="19"/>
  <c r="M121" i="19"/>
  <c r="B59" i="19"/>
  <c r="P122" i="19" s="1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H59" i="18"/>
  <c r="B59" i="18" s="1"/>
  <c r="H58" i="18"/>
  <c r="B58" i="18" s="1"/>
  <c r="H57" i="18"/>
  <c r="H56" i="18"/>
  <c r="B56" i="18" s="1"/>
  <c r="H55" i="18"/>
  <c r="B55" i="18" s="1"/>
  <c r="H54" i="18"/>
  <c r="B54" i="18" s="1"/>
  <c r="H53" i="18"/>
  <c r="B53" i="18" s="1"/>
  <c r="H52" i="18"/>
  <c r="B52" i="18" s="1"/>
  <c r="H51" i="18"/>
  <c r="H50" i="18"/>
  <c r="H49" i="18"/>
  <c r="H48" i="18"/>
  <c r="H47" i="18"/>
  <c r="H46" i="18"/>
  <c r="H45" i="18"/>
  <c r="H44" i="18"/>
  <c r="H43" i="18"/>
  <c r="H42" i="18"/>
  <c r="H41" i="18"/>
  <c r="H40" i="18"/>
  <c r="M40" i="18" s="1"/>
  <c r="H39" i="18"/>
  <c r="M39" i="18" s="1"/>
  <c r="H38" i="18"/>
  <c r="M38" i="18" s="1"/>
  <c r="H37" i="18"/>
  <c r="H36" i="18"/>
  <c r="M36" i="18" s="1"/>
  <c r="H35" i="18"/>
  <c r="M35" i="18" s="1"/>
  <c r="H34" i="18"/>
  <c r="M34" i="18" s="1"/>
  <c r="H33" i="18"/>
  <c r="M33" i="18" s="1"/>
  <c r="H32" i="18"/>
  <c r="M32" i="18" s="1"/>
  <c r="H31" i="18"/>
  <c r="M31" i="18" s="1"/>
  <c r="H30" i="18"/>
  <c r="M30" i="18" s="1"/>
  <c r="H29" i="18"/>
  <c r="M29" i="18" s="1"/>
  <c r="H28" i="18"/>
  <c r="M28" i="18" s="1"/>
  <c r="H27" i="18"/>
  <c r="E124" i="19" l="1"/>
  <c r="J124" i="19"/>
  <c r="O124" i="19"/>
  <c r="G124" i="19"/>
  <c r="K124" i="19"/>
  <c r="P124" i="19"/>
  <c r="H124" i="19"/>
  <c r="D124" i="19"/>
  <c r="B124" i="19" s="1"/>
  <c r="I124" i="19"/>
  <c r="M124" i="19"/>
  <c r="L124" i="19"/>
  <c r="J25" i="20"/>
  <c r="J26" i="20"/>
  <c r="J31" i="20"/>
  <c r="J35" i="20"/>
  <c r="J29" i="20"/>
  <c r="J37" i="20"/>
  <c r="J30" i="20"/>
  <c r="J27" i="20"/>
  <c r="J28" i="20"/>
  <c r="J32" i="20"/>
  <c r="J36" i="20"/>
  <c r="J33" i="20"/>
  <c r="B66" i="18"/>
  <c r="M37" i="18"/>
  <c r="J34" i="20" s="1"/>
  <c r="H65" i="18"/>
  <c r="B57" i="18"/>
  <c r="B67" i="18" s="1"/>
  <c r="H67" i="18"/>
  <c r="H68" i="18"/>
  <c r="H63" i="18"/>
  <c r="H64" i="18"/>
  <c r="H66" i="18"/>
  <c r="B64" i="19"/>
  <c r="B66" i="19"/>
  <c r="B62" i="19"/>
  <c r="B68" i="19"/>
  <c r="B65" i="19"/>
  <c r="B67" i="19"/>
  <c r="B63" i="19"/>
  <c r="L88" i="19"/>
  <c r="D84" i="19"/>
  <c r="D88" i="19"/>
  <c r="M84" i="19"/>
  <c r="L84" i="19"/>
  <c r="J89" i="19"/>
  <c r="I88" i="19"/>
  <c r="G87" i="19"/>
  <c r="J85" i="19"/>
  <c r="I84" i="19"/>
  <c r="G83" i="19"/>
  <c r="J81" i="19"/>
  <c r="I80" i="19"/>
  <c r="G79" i="19"/>
  <c r="J77" i="19"/>
  <c r="I76" i="19"/>
  <c r="E89" i="19"/>
  <c r="H88" i="19"/>
  <c r="L87" i="19"/>
  <c r="E85" i="19"/>
  <c r="H84" i="19"/>
  <c r="L83" i="19"/>
  <c r="E81" i="19"/>
  <c r="H80" i="19"/>
  <c r="L79" i="19"/>
  <c r="E77" i="19"/>
  <c r="H76" i="19"/>
  <c r="O89" i="19"/>
  <c r="K87" i="19"/>
  <c r="O85" i="19"/>
  <c r="K83" i="19"/>
  <c r="O81" i="19"/>
  <c r="D80" i="19"/>
  <c r="K79" i="19"/>
  <c r="D76" i="19"/>
  <c r="P87" i="19"/>
  <c r="H87" i="19"/>
  <c r="P83" i="19"/>
  <c r="H83" i="19"/>
  <c r="L80" i="19"/>
  <c r="P79" i="19"/>
  <c r="H79" i="19"/>
  <c r="L76" i="19"/>
  <c r="K86" i="19"/>
  <c r="G86" i="19"/>
  <c r="K82" i="19"/>
  <c r="K78" i="19"/>
  <c r="G78" i="19"/>
  <c r="H75" i="19"/>
  <c r="D89" i="19"/>
  <c r="O86" i="19"/>
  <c r="D85" i="19"/>
  <c r="B85" i="19" s="1"/>
  <c r="D81" i="19"/>
  <c r="J78" i="19"/>
  <c r="E78" i="19"/>
  <c r="I77" i="19"/>
  <c r="K75" i="19"/>
  <c r="L89" i="19"/>
  <c r="H89" i="19"/>
  <c r="P88" i="19"/>
  <c r="K88" i="19"/>
  <c r="G88" i="19"/>
  <c r="O87" i="19"/>
  <c r="J87" i="19"/>
  <c r="E87" i="19"/>
  <c r="B87" i="19" s="1"/>
  <c r="I86" i="19"/>
  <c r="D86" i="19"/>
  <c r="L85" i="19"/>
  <c r="H85" i="19"/>
  <c r="P84" i="19"/>
  <c r="K84" i="19"/>
  <c r="G84" i="19"/>
  <c r="O83" i="19"/>
  <c r="J83" i="19"/>
  <c r="E83" i="19"/>
  <c r="I82" i="19"/>
  <c r="D82" i="19"/>
  <c r="L81" i="19"/>
  <c r="H81" i="19"/>
  <c r="P80" i="19"/>
  <c r="K80" i="19"/>
  <c r="G80" i="19"/>
  <c r="O79" i="19"/>
  <c r="J79" i="19"/>
  <c r="E79" i="19"/>
  <c r="I78" i="19"/>
  <c r="D78" i="19"/>
  <c r="L77" i="19"/>
  <c r="H77" i="19"/>
  <c r="P76" i="19"/>
  <c r="K76" i="19"/>
  <c r="G76" i="19"/>
  <c r="O75" i="19"/>
  <c r="J75" i="19"/>
  <c r="E75" i="19"/>
  <c r="P86" i="19"/>
  <c r="P82" i="19"/>
  <c r="G82" i="19"/>
  <c r="P78" i="19"/>
  <c r="L75" i="19"/>
  <c r="I89" i="19"/>
  <c r="J86" i="19"/>
  <c r="E86" i="19"/>
  <c r="I85" i="19"/>
  <c r="O82" i="19"/>
  <c r="J82" i="19"/>
  <c r="E82" i="19"/>
  <c r="I81" i="19"/>
  <c r="O78" i="19"/>
  <c r="D77" i="19"/>
  <c r="P75" i="19"/>
  <c r="G75" i="19"/>
  <c r="P89" i="19"/>
  <c r="K89" i="19"/>
  <c r="G89" i="19"/>
  <c r="O88" i="19"/>
  <c r="J88" i="19"/>
  <c r="E88" i="19"/>
  <c r="I87" i="19"/>
  <c r="L86" i="19"/>
  <c r="H86" i="19"/>
  <c r="P85" i="19"/>
  <c r="K85" i="19"/>
  <c r="G85" i="19"/>
  <c r="O84" i="19"/>
  <c r="J84" i="19"/>
  <c r="E84" i="19"/>
  <c r="I83" i="19"/>
  <c r="D83" i="19"/>
  <c r="L82" i="19"/>
  <c r="H82" i="19"/>
  <c r="P81" i="19"/>
  <c r="K81" i="19"/>
  <c r="O80" i="19"/>
  <c r="J80" i="19"/>
  <c r="E80" i="19"/>
  <c r="I79" i="19"/>
  <c r="D79" i="19"/>
  <c r="L78" i="19"/>
  <c r="H78" i="19"/>
  <c r="P77" i="19"/>
  <c r="K77" i="19"/>
  <c r="G77" i="19"/>
  <c r="O76" i="19"/>
  <c r="J76" i="19"/>
  <c r="E76" i="19"/>
  <c r="I75" i="19"/>
  <c r="D75" i="19"/>
  <c r="E95" i="19"/>
  <c r="J95" i="19"/>
  <c r="O95" i="19"/>
  <c r="K95" i="19"/>
  <c r="P95" i="19"/>
  <c r="H95" i="19"/>
  <c r="L95" i="19"/>
  <c r="D95" i="19"/>
  <c r="I95" i="19"/>
  <c r="E103" i="19"/>
  <c r="J103" i="19"/>
  <c r="O103" i="19"/>
  <c r="G103" i="19"/>
  <c r="K103" i="19"/>
  <c r="P103" i="19"/>
  <c r="H103" i="19"/>
  <c r="L103" i="19"/>
  <c r="D103" i="19"/>
  <c r="I103" i="19"/>
  <c r="E111" i="19"/>
  <c r="J111" i="19"/>
  <c r="O111" i="19"/>
  <c r="G111" i="19"/>
  <c r="K111" i="19"/>
  <c r="P111" i="19"/>
  <c r="H111" i="19"/>
  <c r="L111" i="19"/>
  <c r="D111" i="19"/>
  <c r="B111" i="19" s="1"/>
  <c r="I111" i="19"/>
  <c r="E119" i="19"/>
  <c r="J119" i="19"/>
  <c r="O119" i="19"/>
  <c r="G119" i="19"/>
  <c r="K119" i="19"/>
  <c r="P119" i="19"/>
  <c r="H119" i="19"/>
  <c r="L119" i="19"/>
  <c r="D119" i="19"/>
  <c r="B119" i="19" s="1"/>
  <c r="I119" i="19"/>
  <c r="H93" i="19"/>
  <c r="L93" i="19"/>
  <c r="D93" i="19"/>
  <c r="I93" i="19"/>
  <c r="E93" i="19"/>
  <c r="J93" i="19"/>
  <c r="O93" i="19"/>
  <c r="G93" i="19"/>
  <c r="K93" i="19"/>
  <c r="P93" i="19"/>
  <c r="H97" i="19"/>
  <c r="L97" i="19"/>
  <c r="D97" i="19"/>
  <c r="I97" i="19"/>
  <c r="M97" i="19"/>
  <c r="E97" i="19"/>
  <c r="J97" i="19"/>
  <c r="O97" i="19"/>
  <c r="G97" i="19"/>
  <c r="K97" i="19"/>
  <c r="P97" i="19"/>
  <c r="H101" i="19"/>
  <c r="L101" i="19"/>
  <c r="D101" i="19"/>
  <c r="I101" i="19"/>
  <c r="E101" i="19"/>
  <c r="J101" i="19"/>
  <c r="O101" i="19"/>
  <c r="G101" i="19"/>
  <c r="K101" i="19"/>
  <c r="P101" i="19"/>
  <c r="H105" i="19"/>
  <c r="L105" i="19"/>
  <c r="D105" i="19"/>
  <c r="I105" i="19"/>
  <c r="M105" i="19"/>
  <c r="E105" i="19"/>
  <c r="J105" i="19"/>
  <c r="O105" i="19"/>
  <c r="G105" i="19"/>
  <c r="K105" i="19"/>
  <c r="P105" i="19"/>
  <c r="H109" i="19"/>
  <c r="L109" i="19"/>
  <c r="D109" i="19"/>
  <c r="I109" i="19"/>
  <c r="E109" i="19"/>
  <c r="J109" i="19"/>
  <c r="O109" i="19"/>
  <c r="G109" i="19"/>
  <c r="K109" i="19"/>
  <c r="P109" i="19"/>
  <c r="H113" i="19"/>
  <c r="L113" i="19"/>
  <c r="D113" i="19"/>
  <c r="I113" i="19"/>
  <c r="E113" i="19"/>
  <c r="J113" i="19"/>
  <c r="O113" i="19"/>
  <c r="G113" i="19"/>
  <c r="K113" i="19"/>
  <c r="P113" i="19"/>
  <c r="H117" i="19"/>
  <c r="L117" i="19"/>
  <c r="D117" i="19"/>
  <c r="I117" i="19"/>
  <c r="E117" i="19"/>
  <c r="J117" i="19"/>
  <c r="O117" i="19"/>
  <c r="G117" i="19"/>
  <c r="K117" i="19"/>
  <c r="P117" i="19"/>
  <c r="H121" i="19"/>
  <c r="L121" i="19"/>
  <c r="D121" i="19"/>
  <c r="I121" i="19"/>
  <c r="E121" i="19"/>
  <c r="J121" i="19"/>
  <c r="O121" i="19"/>
  <c r="G121" i="19"/>
  <c r="K121" i="19"/>
  <c r="P121" i="19"/>
  <c r="D90" i="19"/>
  <c r="I90" i="19"/>
  <c r="E90" i="19"/>
  <c r="J90" i="19"/>
  <c r="O90" i="19"/>
  <c r="G90" i="19"/>
  <c r="K90" i="19"/>
  <c r="P90" i="19"/>
  <c r="H90" i="19"/>
  <c r="L90" i="19"/>
  <c r="D94" i="19"/>
  <c r="I94" i="19"/>
  <c r="E94" i="19"/>
  <c r="J94" i="19"/>
  <c r="O94" i="19"/>
  <c r="G94" i="19"/>
  <c r="K94" i="19"/>
  <c r="P94" i="19"/>
  <c r="H94" i="19"/>
  <c r="L94" i="19"/>
  <c r="D98" i="19"/>
  <c r="I98" i="19"/>
  <c r="M98" i="19"/>
  <c r="E98" i="19"/>
  <c r="J98" i="19"/>
  <c r="O98" i="19"/>
  <c r="G98" i="19"/>
  <c r="K98" i="19"/>
  <c r="P98" i="19"/>
  <c r="H98" i="19"/>
  <c r="L98" i="19"/>
  <c r="D102" i="19"/>
  <c r="I102" i="19"/>
  <c r="E102" i="19"/>
  <c r="J102" i="19"/>
  <c r="O102" i="19"/>
  <c r="G102" i="19"/>
  <c r="K102" i="19"/>
  <c r="P102" i="19"/>
  <c r="H102" i="19"/>
  <c r="L102" i="19"/>
  <c r="D106" i="19"/>
  <c r="I106" i="19"/>
  <c r="E106" i="19"/>
  <c r="J106" i="19"/>
  <c r="O106" i="19"/>
  <c r="G106" i="19"/>
  <c r="K106" i="19"/>
  <c r="P106" i="19"/>
  <c r="H106" i="19"/>
  <c r="L106" i="19"/>
  <c r="D110" i="19"/>
  <c r="I110" i="19"/>
  <c r="E110" i="19"/>
  <c r="J110" i="19"/>
  <c r="O110" i="19"/>
  <c r="G110" i="19"/>
  <c r="K110" i="19"/>
  <c r="P110" i="19"/>
  <c r="H110" i="19"/>
  <c r="L110" i="19"/>
  <c r="D114" i="19"/>
  <c r="I114" i="19"/>
  <c r="E114" i="19"/>
  <c r="J114" i="19"/>
  <c r="O114" i="19"/>
  <c r="G114" i="19"/>
  <c r="K114" i="19"/>
  <c r="P114" i="19"/>
  <c r="H114" i="19"/>
  <c r="L114" i="19"/>
  <c r="D118" i="19"/>
  <c r="I118" i="19"/>
  <c r="E118" i="19"/>
  <c r="J118" i="19"/>
  <c r="O118" i="19"/>
  <c r="G118" i="19"/>
  <c r="K118" i="19"/>
  <c r="P118" i="19"/>
  <c r="H118" i="19"/>
  <c r="L118" i="19"/>
  <c r="D122" i="19"/>
  <c r="I122" i="19"/>
  <c r="M122" i="19"/>
  <c r="E122" i="19"/>
  <c r="J122" i="19"/>
  <c r="O122" i="19"/>
  <c r="G122" i="19"/>
  <c r="K122" i="19"/>
  <c r="H122" i="19"/>
  <c r="L122" i="19"/>
  <c r="E91" i="19"/>
  <c r="J91" i="19"/>
  <c r="O91" i="19"/>
  <c r="G91" i="19"/>
  <c r="K91" i="19"/>
  <c r="P91" i="19"/>
  <c r="H91" i="19"/>
  <c r="L91" i="19"/>
  <c r="D91" i="19"/>
  <c r="B91" i="19" s="1"/>
  <c r="I91" i="19"/>
  <c r="E99" i="19"/>
  <c r="J99" i="19"/>
  <c r="O99" i="19"/>
  <c r="G99" i="19"/>
  <c r="K99" i="19"/>
  <c r="P99" i="19"/>
  <c r="H99" i="19"/>
  <c r="L99" i="19"/>
  <c r="D99" i="19"/>
  <c r="B99" i="19" s="1"/>
  <c r="I99" i="19"/>
  <c r="M99" i="19"/>
  <c r="E107" i="19"/>
  <c r="J107" i="19"/>
  <c r="O107" i="19"/>
  <c r="G107" i="19"/>
  <c r="K107" i="19"/>
  <c r="P107" i="19"/>
  <c r="H107" i="19"/>
  <c r="L107" i="19"/>
  <c r="D107" i="19"/>
  <c r="B107" i="19" s="1"/>
  <c r="I107" i="19"/>
  <c r="M107" i="19"/>
  <c r="E115" i="19"/>
  <c r="J115" i="19"/>
  <c r="O115" i="19"/>
  <c r="G115" i="19"/>
  <c r="K115" i="19"/>
  <c r="P115" i="19"/>
  <c r="H115" i="19"/>
  <c r="L115" i="19"/>
  <c r="D115" i="19"/>
  <c r="B115" i="19" s="1"/>
  <c r="I115" i="19"/>
  <c r="M115" i="19"/>
  <c r="G92" i="19"/>
  <c r="K92" i="19"/>
  <c r="P92" i="19"/>
  <c r="H92" i="19"/>
  <c r="L92" i="19"/>
  <c r="D92" i="19"/>
  <c r="I92" i="19"/>
  <c r="M92" i="19"/>
  <c r="E92" i="19"/>
  <c r="J92" i="19"/>
  <c r="O92" i="19"/>
  <c r="G96" i="19"/>
  <c r="K96" i="19"/>
  <c r="P96" i="19"/>
  <c r="H96" i="19"/>
  <c r="L96" i="19"/>
  <c r="D96" i="19"/>
  <c r="I96" i="19"/>
  <c r="E96" i="19"/>
  <c r="J96" i="19"/>
  <c r="O96" i="19"/>
  <c r="G100" i="19"/>
  <c r="K100" i="19"/>
  <c r="P100" i="19"/>
  <c r="H100" i="19"/>
  <c r="L100" i="19"/>
  <c r="D100" i="19"/>
  <c r="I100" i="19"/>
  <c r="E100" i="19"/>
  <c r="J100" i="19"/>
  <c r="O100" i="19"/>
  <c r="G104" i="19"/>
  <c r="K104" i="19"/>
  <c r="P104" i="19"/>
  <c r="H104" i="19"/>
  <c r="L104" i="19"/>
  <c r="D104" i="19"/>
  <c r="I104" i="19"/>
  <c r="M104" i="19"/>
  <c r="E104" i="19"/>
  <c r="J104" i="19"/>
  <c r="O104" i="19"/>
  <c r="G108" i="19"/>
  <c r="K108" i="19"/>
  <c r="P108" i="19"/>
  <c r="H108" i="19"/>
  <c r="L108" i="19"/>
  <c r="D108" i="19"/>
  <c r="I108" i="19"/>
  <c r="E108" i="19"/>
  <c r="J108" i="19"/>
  <c r="O108" i="19"/>
  <c r="G112" i="19"/>
  <c r="K112" i="19"/>
  <c r="P112" i="19"/>
  <c r="H112" i="19"/>
  <c r="L112" i="19"/>
  <c r="D112" i="19"/>
  <c r="I112" i="19"/>
  <c r="M112" i="19"/>
  <c r="E112" i="19"/>
  <c r="J112" i="19"/>
  <c r="O112" i="19"/>
  <c r="G116" i="19"/>
  <c r="K116" i="19"/>
  <c r="P116" i="19"/>
  <c r="H116" i="19"/>
  <c r="L116" i="19"/>
  <c r="D116" i="19"/>
  <c r="I116" i="19"/>
  <c r="E116" i="19"/>
  <c r="J116" i="19"/>
  <c r="O116" i="19"/>
  <c r="G120" i="19"/>
  <c r="K120" i="19"/>
  <c r="P120" i="19"/>
  <c r="H120" i="19"/>
  <c r="L120" i="19"/>
  <c r="D120" i="19"/>
  <c r="I120" i="19"/>
  <c r="E120" i="19"/>
  <c r="J120" i="19"/>
  <c r="O120" i="19"/>
  <c r="M27" i="18"/>
  <c r="J24" i="20" s="1"/>
  <c r="B84" i="19" l="1"/>
  <c r="K126" i="19"/>
  <c r="J126" i="19"/>
  <c r="D126" i="19"/>
  <c r="G126" i="19"/>
  <c r="E126" i="19"/>
  <c r="M126" i="19"/>
  <c r="L126" i="19"/>
  <c r="P126" i="19"/>
  <c r="O126" i="19"/>
  <c r="I126" i="19"/>
  <c r="H126" i="19"/>
  <c r="D128" i="19"/>
  <c r="P128" i="19"/>
  <c r="O128" i="19"/>
  <c r="K128" i="19"/>
  <c r="J128" i="19"/>
  <c r="M128" i="19"/>
  <c r="L128" i="19"/>
  <c r="G128" i="19"/>
  <c r="E128" i="19"/>
  <c r="B128" i="19" s="1"/>
  <c r="I128" i="19"/>
  <c r="H128" i="19"/>
  <c r="J129" i="19"/>
  <c r="I129" i="19"/>
  <c r="E129" i="19"/>
  <c r="D129" i="19"/>
  <c r="P129" i="19"/>
  <c r="L129" i="19"/>
  <c r="K129" i="19"/>
  <c r="O129" i="19"/>
  <c r="M129" i="19"/>
  <c r="H129" i="19"/>
  <c r="G129" i="19"/>
  <c r="P130" i="19"/>
  <c r="O130" i="19"/>
  <c r="I130" i="19"/>
  <c r="H130" i="19"/>
  <c r="K130" i="19"/>
  <c r="J130" i="19"/>
  <c r="D130" i="19"/>
  <c r="G130" i="19"/>
  <c r="E130" i="19"/>
  <c r="M130" i="19"/>
  <c r="L130" i="19"/>
  <c r="G131" i="19"/>
  <c r="K131" i="19"/>
  <c r="P131" i="19"/>
  <c r="J131" i="19"/>
  <c r="M131" i="19"/>
  <c r="L131" i="19"/>
  <c r="I131" i="19"/>
  <c r="H131" i="19"/>
  <c r="O131" i="19"/>
  <c r="P127" i="19"/>
  <c r="J127" i="19"/>
  <c r="I127" i="19"/>
  <c r="L127" i="19"/>
  <c r="K127" i="19"/>
  <c r="E127" i="19"/>
  <c r="D127" i="19"/>
  <c r="H127" i="19"/>
  <c r="G127" i="19"/>
  <c r="O127" i="19"/>
  <c r="M127" i="19"/>
  <c r="P125" i="19"/>
  <c r="L125" i="19"/>
  <c r="K125" i="19"/>
  <c r="O125" i="19"/>
  <c r="M125" i="19"/>
  <c r="H125" i="19"/>
  <c r="G125" i="19"/>
  <c r="J125" i="19"/>
  <c r="I125" i="19"/>
  <c r="M65" i="18"/>
  <c r="M64" i="18"/>
  <c r="M68" i="18"/>
  <c r="B68" i="18"/>
  <c r="B88" i="19"/>
  <c r="B89" i="19"/>
  <c r="B77" i="19"/>
  <c r="B76" i="19"/>
  <c r="B75" i="19"/>
  <c r="B80" i="19"/>
  <c r="B81" i="19"/>
  <c r="B78" i="19"/>
  <c r="B82" i="19"/>
  <c r="B103" i="19"/>
  <c r="B79" i="19"/>
  <c r="B86" i="19"/>
  <c r="B83" i="19"/>
  <c r="B120" i="19"/>
  <c r="B94" i="19"/>
  <c r="B112" i="19"/>
  <c r="B92" i="19"/>
  <c r="B122" i="19"/>
  <c r="B97" i="19"/>
  <c r="B100" i="19"/>
  <c r="B105" i="19"/>
  <c r="B114" i="19"/>
  <c r="B106" i="19"/>
  <c r="B117" i="19"/>
  <c r="B109" i="19"/>
  <c r="B104" i="19"/>
  <c r="B98" i="19"/>
  <c r="B116" i="19"/>
  <c r="B96" i="19"/>
  <c r="B90" i="19"/>
  <c r="B101" i="19"/>
  <c r="B108" i="19"/>
  <c r="B118" i="19"/>
  <c r="B110" i="19"/>
  <c r="B102" i="19"/>
  <c r="B121" i="19"/>
  <c r="B113" i="19"/>
  <c r="B93" i="19"/>
  <c r="B95" i="19"/>
  <c r="B130" i="19" l="1"/>
  <c r="B131" i="19"/>
  <c r="B125" i="19"/>
  <c r="B127" i="19"/>
  <c r="B129" i="19"/>
  <c r="B126" i="19"/>
</calcChain>
</file>

<file path=xl/sharedStrings.xml><?xml version="1.0" encoding="utf-8"?>
<sst xmlns="http://schemas.openxmlformats.org/spreadsheetml/2006/main" count="258" uniqueCount="85">
  <si>
    <t>-</t>
  </si>
  <si>
    <t xml:space="preserve"> </t>
  </si>
  <si>
    <t>5+</t>
  </si>
  <si>
    <t>Flickor</t>
  </si>
  <si>
    <t>Pojkar</t>
  </si>
  <si>
    <t>20-24</t>
  </si>
  <si>
    <t>25-29</t>
  </si>
  <si>
    <t>30-34</t>
  </si>
  <si>
    <t>35-39</t>
  </si>
  <si>
    <t>40-44</t>
  </si>
  <si>
    <t>45+</t>
  </si>
  <si>
    <t>15-19</t>
  </si>
  <si>
    <t>45-49</t>
  </si>
  <si>
    <t>2001</t>
  </si>
  <si>
    <t>2002</t>
  </si>
  <si>
    <t>2003</t>
  </si>
  <si>
    <t>2004</t>
  </si>
  <si>
    <t>2005</t>
  </si>
  <si>
    <t>1999</t>
  </si>
  <si>
    <t>1990</t>
  </si>
  <si>
    <t>1991-2000</t>
  </si>
  <si>
    <t>1971-1980</t>
  </si>
  <si>
    <t>1981-1990</t>
  </si>
  <si>
    <t>2001-2010</t>
  </si>
  <si>
    <t>2011-2020</t>
  </si>
  <si>
    <t>2021-2024</t>
  </si>
  <si>
    <t>15-24</t>
  </si>
  <si>
    <t>35+</t>
  </si>
  <si>
    <t>Årsmedeltal</t>
  </si>
  <si>
    <t>4+</t>
  </si>
  <si>
    <t>..</t>
  </si>
  <si>
    <r>
      <t xml:space="preserve">1975 </t>
    </r>
    <r>
      <rPr>
        <vertAlign val="superscript"/>
        <sz val="9"/>
        <rFont val="Calibri"/>
        <family val="2"/>
        <scheme val="minor"/>
      </rPr>
      <t>1)</t>
    </r>
  </si>
  <si>
    <r>
      <t xml:space="preserve">1971-1980 </t>
    </r>
    <r>
      <rPr>
        <vertAlign val="superscript"/>
        <sz val="9"/>
        <rFont val="Calibri"/>
        <family val="2"/>
        <scheme val="minor"/>
      </rPr>
      <t>1)</t>
    </r>
  </si>
  <si>
    <t>Beräkning för att 1975 inte har könsfördelning</t>
  </si>
  <si>
    <r>
      <t xml:space="preserve">1971-2024 </t>
    </r>
    <r>
      <rPr>
        <vertAlign val="superscript"/>
        <sz val="9"/>
        <rFont val="Calibri"/>
        <family val="2"/>
        <scheme val="minor"/>
      </rPr>
      <t>1)</t>
    </r>
  </si>
  <si>
    <t>Totalt utan 1975</t>
  </si>
  <si>
    <r>
      <t xml:space="preserve">1987 </t>
    </r>
    <r>
      <rPr>
        <vertAlign val="superscript"/>
        <sz val="9"/>
        <rFont val="Calibri"/>
        <family val="2"/>
        <scheme val="minor"/>
      </rPr>
      <t>1)</t>
    </r>
  </si>
  <si>
    <r>
      <t>1981-1990</t>
    </r>
    <r>
      <rPr>
        <vertAlign val="superscript"/>
        <sz val="9"/>
        <rFont val="Calibri"/>
        <family val="2"/>
        <scheme val="minor"/>
      </rPr>
      <t xml:space="preserve"> 1)</t>
    </r>
  </si>
  <si>
    <r>
      <t>1971-2024</t>
    </r>
    <r>
      <rPr>
        <b/>
        <vertAlign val="superscript"/>
        <sz val="9"/>
        <rFont val="Calibri"/>
        <family val="2"/>
        <scheme val="minor"/>
      </rPr>
      <t xml:space="preserve"> 1)</t>
    </r>
  </si>
  <si>
    <t>Statistics and Research Åland</t>
  </si>
  <si>
    <t>Year</t>
  </si>
  <si>
    <t>Total</t>
  </si>
  <si>
    <t>Sex of child</t>
  </si>
  <si>
    <t>Age of mother</t>
  </si>
  <si>
    <t>Marital status of mother</t>
  </si>
  <si>
    <t>Girls</t>
  </si>
  <si>
    <t>Boys</t>
  </si>
  <si>
    <t>Married</t>
  </si>
  <si>
    <t>Unmarried</t>
  </si>
  <si>
    <t>Number</t>
  </si>
  <si>
    <t>Per cent</t>
  </si>
  <si>
    <t>1) Information on sex distribution is not available for 1975</t>
  </si>
  <si>
    <t>Source: Statistics and Research Åland, Population, Statistics Finland</t>
  </si>
  <si>
    <t>Births</t>
  </si>
  <si>
    <t>total</t>
  </si>
  <si>
    <t>Twin</t>
  </si>
  <si>
    <t>births</t>
  </si>
  <si>
    <t>Still-</t>
  </si>
  <si>
    <t>born</t>
  </si>
  <si>
    <t>Note: Birth order means the order in which the child is born by the mother.</t>
  </si>
  <si>
    <t>For some years, the information on the order of birth is incomplete.</t>
  </si>
  <si>
    <r>
      <t xml:space="preserve">2016 </t>
    </r>
    <r>
      <rPr>
        <vertAlign val="superscript"/>
        <sz val="9"/>
        <rFont val="Calibri"/>
        <family val="2"/>
        <scheme val="minor"/>
      </rPr>
      <t>1)</t>
    </r>
  </si>
  <si>
    <r>
      <t xml:space="preserve">2011-2020 </t>
    </r>
    <r>
      <rPr>
        <vertAlign val="superscript"/>
        <sz val="9"/>
        <rFont val="Calibri"/>
        <family val="2"/>
        <scheme val="minor"/>
      </rPr>
      <t>1)</t>
    </r>
  </si>
  <si>
    <t>1) In 1987 and 2016, the category Twin births includes one birth of triplets.</t>
  </si>
  <si>
    <t>Age of female</t>
  </si>
  <si>
    <t>Live-births by birth order</t>
  </si>
  <si>
    <t>fertility</t>
  </si>
  <si>
    <t>rate</t>
  </si>
  <si>
    <t>Gross</t>
  </si>
  <si>
    <t>reproduction</t>
  </si>
  <si>
    <t>Net</t>
  </si>
  <si>
    <t xml:space="preserve">Number of births per 1 000 females in each age group </t>
  </si>
  <si>
    <t>Total fertility rate</t>
  </si>
  <si>
    <t>Births by sex and by age and marital status of mother 1971–2025</t>
  </si>
  <si>
    <t>2021-2025</t>
  </si>
  <si>
    <r>
      <t xml:space="preserve">1971-2025 </t>
    </r>
    <r>
      <rPr>
        <b/>
        <vertAlign val="superscript"/>
        <sz val="9"/>
        <rFont val="Calibri"/>
        <family val="2"/>
        <scheme val="minor"/>
      </rPr>
      <t>1)</t>
    </r>
  </si>
  <si>
    <t>Births by age of mother 1971-2025</t>
  </si>
  <si>
    <t>Births by age of mother 1971-2025, annual averages</t>
  </si>
  <si>
    <t>Births and live births by birth order 1971–2025</t>
  </si>
  <si>
    <t>Births by order of birth 1971-2025</t>
  </si>
  <si>
    <t>Fertility by age group 1971–2025</t>
  </si>
  <si>
    <t>Total fertility rate 1971-2025</t>
  </si>
  <si>
    <t>Ändra nämnaren</t>
  </si>
  <si>
    <t>Updated 3.6.2026</t>
  </si>
  <si>
    <t>Dölj bladet vid publicering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</si>
</sst>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0"/>
    <numFmt numFmtId="166" formatCode="0.000"/>
  </numFmts>
  <fonts count="1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3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4" fontId="1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Continuous"/>
    </xf>
    <xf numFmtId="0" fontId="9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0" fontId="1" fillId="0" borderId="3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4" xfId="0" quotePrefix="1" applyFont="1" applyBorder="1" applyAlignment="1">
      <alignment horizontal="centerContinuous"/>
    </xf>
    <xf numFmtId="0" fontId="1" fillId="0" borderId="2" xfId="0" quotePrefix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1" fontId="1" fillId="0" borderId="0" xfId="0" applyNumberFormat="1" applyFont="1"/>
    <xf numFmtId="0" fontId="11" fillId="0" borderId="0" xfId="0" applyFont="1"/>
    <xf numFmtId="0" fontId="5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1" fillId="0" borderId="0" xfId="2" applyFont="1"/>
    <xf numFmtId="166" fontId="1" fillId="0" borderId="0" xfId="2" applyNumberFormat="1" applyFont="1"/>
    <xf numFmtId="0" fontId="1" fillId="0" borderId="3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1" fillId="0" borderId="0" xfId="2" applyNumberFormat="1" applyFont="1" applyAlignment="1">
      <alignment horizontal="right"/>
    </xf>
    <xf numFmtId="164" fontId="11" fillId="0" borderId="3" xfId="2" applyNumberFormat="1" applyFont="1" applyBorder="1" applyAlignment="1">
      <alignment horizontal="right"/>
    </xf>
    <xf numFmtId="1" fontId="1" fillId="0" borderId="0" xfId="1" applyNumberFormat="1" applyFont="1" applyFill="1" applyAlignment="1">
      <alignment horizontal="right"/>
    </xf>
    <xf numFmtId="3" fontId="1" fillId="0" borderId="0" xfId="0" quotePrefix="1" applyNumberFormat="1" applyFont="1"/>
    <xf numFmtId="3" fontId="1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165" fontId="12" fillId="0" borderId="0" xfId="2" applyNumberFormat="1" applyFont="1"/>
    <xf numFmtId="165" fontId="1" fillId="0" borderId="0" xfId="2" applyNumberFormat="1" applyFont="1"/>
    <xf numFmtId="165" fontId="1" fillId="0" borderId="3" xfId="2" applyNumberFormat="1" applyFont="1" applyBorder="1"/>
    <xf numFmtId="164" fontId="8" fillId="0" borderId="0" xfId="0" applyNumberFormat="1" applyFont="1"/>
    <xf numFmtId="0" fontId="4" fillId="0" borderId="0" xfId="0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0" fontId="8" fillId="2" borderId="0" xfId="0" applyFont="1" applyFill="1"/>
    <xf numFmtId="164" fontId="1" fillId="0" borderId="3" xfId="0" quotePrefix="1" applyNumberFormat="1" applyFont="1" applyBorder="1" applyAlignment="1">
      <alignment horizontal="right"/>
    </xf>
  </cellXfs>
  <cellStyles count="3">
    <cellStyle name="Normal" xfId="0" builtinId="0"/>
    <cellStyle name="Normal_3C" xfId="2" xr:uid="{FEB5459E-2FE8-4A39-87D7-DCF5A0198F88}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Underlag!$D$2</c:f>
              <c:strCache>
                <c:ptCount val="1"/>
                <c:pt idx="0">
                  <c:v>30-34</c:v>
                </c:pt>
              </c:strCache>
            </c:strRef>
          </c:tx>
          <c:spPr>
            <a:ln w="571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Underlag!$D$3:$D$58</c:f>
              <c:numCache>
                <c:formatCode>#,##0</c:formatCode>
                <c:ptCount val="56"/>
                <c:pt idx="1">
                  <c:v>32</c:v>
                </c:pt>
                <c:pt idx="2">
                  <c:v>31</c:v>
                </c:pt>
                <c:pt idx="3">
                  <c:v>41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48</c:v>
                </c:pt>
                <c:pt idx="8">
                  <c:v>55</c:v>
                </c:pt>
                <c:pt idx="9">
                  <c:v>53</c:v>
                </c:pt>
                <c:pt idx="10">
                  <c:v>83</c:v>
                </c:pt>
                <c:pt idx="11">
                  <c:v>62</c:v>
                </c:pt>
                <c:pt idx="12">
                  <c:v>60</c:v>
                </c:pt>
                <c:pt idx="13">
                  <c:v>60</c:v>
                </c:pt>
                <c:pt idx="14">
                  <c:v>74</c:v>
                </c:pt>
                <c:pt idx="15">
                  <c:v>78</c:v>
                </c:pt>
                <c:pt idx="16">
                  <c:v>84</c:v>
                </c:pt>
                <c:pt idx="17">
                  <c:v>69</c:v>
                </c:pt>
                <c:pt idx="18">
                  <c:v>101</c:v>
                </c:pt>
                <c:pt idx="19">
                  <c:v>87</c:v>
                </c:pt>
                <c:pt idx="20">
                  <c:v>98</c:v>
                </c:pt>
                <c:pt idx="21">
                  <c:v>97</c:v>
                </c:pt>
                <c:pt idx="22">
                  <c:v>89</c:v>
                </c:pt>
                <c:pt idx="23">
                  <c:v>85</c:v>
                </c:pt>
                <c:pt idx="24">
                  <c:v>90</c:v>
                </c:pt>
                <c:pt idx="25">
                  <c:v>105</c:v>
                </c:pt>
                <c:pt idx="26">
                  <c:v>91</c:v>
                </c:pt>
                <c:pt idx="27">
                  <c:v>91</c:v>
                </c:pt>
                <c:pt idx="28">
                  <c:v>118</c:v>
                </c:pt>
                <c:pt idx="29">
                  <c:v>100</c:v>
                </c:pt>
                <c:pt idx="30">
                  <c:v>109</c:v>
                </c:pt>
                <c:pt idx="31">
                  <c:v>104</c:v>
                </c:pt>
                <c:pt idx="32">
                  <c:v>90</c:v>
                </c:pt>
                <c:pt idx="33">
                  <c:v>101</c:v>
                </c:pt>
                <c:pt idx="34">
                  <c:v>99</c:v>
                </c:pt>
                <c:pt idx="35">
                  <c:v>94</c:v>
                </c:pt>
                <c:pt idx="36">
                  <c:v>102</c:v>
                </c:pt>
                <c:pt idx="37">
                  <c:v>117</c:v>
                </c:pt>
                <c:pt idx="38">
                  <c:v>91</c:v>
                </c:pt>
                <c:pt idx="39">
                  <c:v>99</c:v>
                </c:pt>
                <c:pt idx="40">
                  <c:v>89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102</c:v>
                </c:pt>
                <c:pt idx="45">
                  <c:v>105</c:v>
                </c:pt>
                <c:pt idx="46">
                  <c:v>102</c:v>
                </c:pt>
                <c:pt idx="47">
                  <c:v>88</c:v>
                </c:pt>
                <c:pt idx="48">
                  <c:v>114</c:v>
                </c:pt>
                <c:pt idx="49">
                  <c:v>101</c:v>
                </c:pt>
                <c:pt idx="50">
                  <c:v>83</c:v>
                </c:pt>
                <c:pt idx="51">
                  <c:v>100</c:v>
                </c:pt>
                <c:pt idx="52">
                  <c:v>105</c:v>
                </c:pt>
                <c:pt idx="53">
                  <c:v>104</c:v>
                </c:pt>
                <c:pt idx="54">
                  <c:v>87</c:v>
                </c:pt>
                <c:pt idx="55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1C6-B4E0-53CC15C74DDA}"/>
            </c:ext>
          </c:extLst>
        </c:ser>
        <c:ser>
          <c:idx val="0"/>
          <c:order val="1"/>
          <c:tx>
            <c:strRef>
              <c:f>Underlag!$E$2</c:f>
              <c:strCache>
                <c:ptCount val="1"/>
                <c:pt idx="0">
                  <c:v>35+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Underlag!$E$3:$E$58</c:f>
              <c:numCache>
                <c:formatCode>#,##0</c:formatCode>
                <c:ptCount val="56"/>
                <c:pt idx="1">
                  <c:v>19</c:v>
                </c:pt>
                <c:pt idx="2">
                  <c:v>23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27</c:v>
                </c:pt>
                <c:pt idx="12">
                  <c:v>24</c:v>
                </c:pt>
                <c:pt idx="13">
                  <c:v>38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36</c:v>
                </c:pt>
                <c:pt idx="18">
                  <c:v>45</c:v>
                </c:pt>
                <c:pt idx="19">
                  <c:v>49</c:v>
                </c:pt>
                <c:pt idx="20">
                  <c:v>43</c:v>
                </c:pt>
                <c:pt idx="21">
                  <c:v>49</c:v>
                </c:pt>
                <c:pt idx="22">
                  <c:v>45</c:v>
                </c:pt>
                <c:pt idx="23">
                  <c:v>48</c:v>
                </c:pt>
                <c:pt idx="24">
                  <c:v>46</c:v>
                </c:pt>
                <c:pt idx="25">
                  <c:v>58</c:v>
                </c:pt>
                <c:pt idx="26">
                  <c:v>46</c:v>
                </c:pt>
                <c:pt idx="27">
                  <c:v>53</c:v>
                </c:pt>
                <c:pt idx="28">
                  <c:v>61</c:v>
                </c:pt>
                <c:pt idx="29">
                  <c:v>58</c:v>
                </c:pt>
                <c:pt idx="30">
                  <c:v>52</c:v>
                </c:pt>
                <c:pt idx="31">
                  <c:v>56</c:v>
                </c:pt>
                <c:pt idx="32">
                  <c:v>67</c:v>
                </c:pt>
                <c:pt idx="33">
                  <c:v>54</c:v>
                </c:pt>
                <c:pt idx="34">
                  <c:v>81</c:v>
                </c:pt>
                <c:pt idx="35">
                  <c:v>58</c:v>
                </c:pt>
                <c:pt idx="36">
                  <c:v>74</c:v>
                </c:pt>
                <c:pt idx="37">
                  <c:v>54</c:v>
                </c:pt>
                <c:pt idx="38">
                  <c:v>80</c:v>
                </c:pt>
                <c:pt idx="39">
                  <c:v>69</c:v>
                </c:pt>
                <c:pt idx="40">
                  <c:v>61</c:v>
                </c:pt>
                <c:pt idx="41">
                  <c:v>66</c:v>
                </c:pt>
                <c:pt idx="42">
                  <c:v>71</c:v>
                </c:pt>
                <c:pt idx="43">
                  <c:v>65</c:v>
                </c:pt>
                <c:pt idx="44">
                  <c:v>49</c:v>
                </c:pt>
                <c:pt idx="45">
                  <c:v>66</c:v>
                </c:pt>
                <c:pt idx="46">
                  <c:v>57</c:v>
                </c:pt>
                <c:pt idx="47">
                  <c:v>67</c:v>
                </c:pt>
                <c:pt idx="48">
                  <c:v>55</c:v>
                </c:pt>
                <c:pt idx="49">
                  <c:v>69</c:v>
                </c:pt>
                <c:pt idx="50">
                  <c:v>67</c:v>
                </c:pt>
                <c:pt idx="51">
                  <c:v>73</c:v>
                </c:pt>
                <c:pt idx="52">
                  <c:v>66</c:v>
                </c:pt>
                <c:pt idx="53">
                  <c:v>68</c:v>
                </c:pt>
                <c:pt idx="54">
                  <c:v>74</c:v>
                </c:pt>
                <c:pt idx="5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1C6-B4E0-53CC15C74DDA}"/>
            </c:ext>
          </c:extLst>
        </c:ser>
        <c:ser>
          <c:idx val="3"/>
          <c:order val="2"/>
          <c:tx>
            <c:strRef>
              <c:f>Underlag!$C$2</c:f>
              <c:strCache>
                <c:ptCount val="1"/>
                <c:pt idx="0">
                  <c:v>25-29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Underlag!$C$3:$C$58</c:f>
              <c:numCache>
                <c:formatCode>#,##0</c:formatCode>
                <c:ptCount val="56"/>
                <c:pt idx="1">
                  <c:v>104</c:v>
                </c:pt>
                <c:pt idx="2">
                  <c:v>95</c:v>
                </c:pt>
                <c:pt idx="3">
                  <c:v>101</c:v>
                </c:pt>
                <c:pt idx="4">
                  <c:v>111</c:v>
                </c:pt>
                <c:pt idx="5">
                  <c:v>103</c:v>
                </c:pt>
                <c:pt idx="6">
                  <c:v>107</c:v>
                </c:pt>
                <c:pt idx="7">
                  <c:v>77</c:v>
                </c:pt>
                <c:pt idx="8">
                  <c:v>100</c:v>
                </c:pt>
                <c:pt idx="9">
                  <c:v>92</c:v>
                </c:pt>
                <c:pt idx="10">
                  <c:v>128</c:v>
                </c:pt>
                <c:pt idx="11">
                  <c:v>109</c:v>
                </c:pt>
                <c:pt idx="12">
                  <c:v>122</c:v>
                </c:pt>
                <c:pt idx="13">
                  <c:v>105</c:v>
                </c:pt>
                <c:pt idx="14">
                  <c:v>105</c:v>
                </c:pt>
                <c:pt idx="15">
                  <c:v>109</c:v>
                </c:pt>
                <c:pt idx="16">
                  <c:v>95</c:v>
                </c:pt>
                <c:pt idx="17">
                  <c:v>104</c:v>
                </c:pt>
                <c:pt idx="18">
                  <c:v>114</c:v>
                </c:pt>
                <c:pt idx="19">
                  <c:v>128</c:v>
                </c:pt>
                <c:pt idx="20">
                  <c:v>141</c:v>
                </c:pt>
                <c:pt idx="21">
                  <c:v>104</c:v>
                </c:pt>
                <c:pt idx="22">
                  <c:v>132</c:v>
                </c:pt>
                <c:pt idx="23">
                  <c:v>146</c:v>
                </c:pt>
                <c:pt idx="24">
                  <c:v>119</c:v>
                </c:pt>
                <c:pt idx="25">
                  <c:v>128</c:v>
                </c:pt>
                <c:pt idx="26">
                  <c:v>115</c:v>
                </c:pt>
                <c:pt idx="27">
                  <c:v>109</c:v>
                </c:pt>
                <c:pt idx="28">
                  <c:v>101</c:v>
                </c:pt>
                <c:pt idx="29">
                  <c:v>98</c:v>
                </c:pt>
                <c:pt idx="30">
                  <c:v>69</c:v>
                </c:pt>
                <c:pt idx="31">
                  <c:v>86</c:v>
                </c:pt>
                <c:pt idx="32">
                  <c:v>78</c:v>
                </c:pt>
                <c:pt idx="33">
                  <c:v>74</c:v>
                </c:pt>
                <c:pt idx="34">
                  <c:v>66</c:v>
                </c:pt>
                <c:pt idx="35">
                  <c:v>74</c:v>
                </c:pt>
                <c:pt idx="36">
                  <c:v>88</c:v>
                </c:pt>
                <c:pt idx="37">
                  <c:v>79</c:v>
                </c:pt>
                <c:pt idx="38">
                  <c:v>88</c:v>
                </c:pt>
                <c:pt idx="39">
                  <c:v>73</c:v>
                </c:pt>
                <c:pt idx="40">
                  <c:v>92</c:v>
                </c:pt>
                <c:pt idx="41">
                  <c:v>80</c:v>
                </c:pt>
                <c:pt idx="42">
                  <c:v>87</c:v>
                </c:pt>
                <c:pt idx="43">
                  <c:v>87</c:v>
                </c:pt>
                <c:pt idx="44">
                  <c:v>101</c:v>
                </c:pt>
                <c:pt idx="45">
                  <c:v>76</c:v>
                </c:pt>
                <c:pt idx="46">
                  <c:v>98</c:v>
                </c:pt>
                <c:pt idx="47">
                  <c:v>93</c:v>
                </c:pt>
                <c:pt idx="48">
                  <c:v>86</c:v>
                </c:pt>
                <c:pt idx="49">
                  <c:v>70</c:v>
                </c:pt>
                <c:pt idx="50">
                  <c:v>94</c:v>
                </c:pt>
                <c:pt idx="51">
                  <c:v>85</c:v>
                </c:pt>
                <c:pt idx="52">
                  <c:v>58</c:v>
                </c:pt>
                <c:pt idx="53">
                  <c:v>63</c:v>
                </c:pt>
                <c:pt idx="54">
                  <c:v>44</c:v>
                </c:pt>
                <c:pt idx="5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8-41C6-B4E0-53CC15C74DDA}"/>
            </c:ext>
          </c:extLst>
        </c:ser>
        <c:ser>
          <c:idx val="2"/>
          <c:order val="3"/>
          <c:tx>
            <c:strRef>
              <c:f>Underlag!$B$2</c:f>
              <c:strCache>
                <c:ptCount val="1"/>
                <c:pt idx="0">
                  <c:v>15-24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Underlag!$B$3:$B$58</c:f>
              <c:numCache>
                <c:formatCode>#,##0</c:formatCode>
                <c:ptCount val="56"/>
                <c:pt idx="1">
                  <c:v>147</c:v>
                </c:pt>
                <c:pt idx="2">
                  <c:v>147</c:v>
                </c:pt>
                <c:pt idx="3">
                  <c:v>140</c:v>
                </c:pt>
                <c:pt idx="4">
                  <c:v>122</c:v>
                </c:pt>
                <c:pt idx="5">
                  <c:v>136</c:v>
                </c:pt>
                <c:pt idx="6">
                  <c:v>110</c:v>
                </c:pt>
                <c:pt idx="7">
                  <c:v>107</c:v>
                </c:pt>
                <c:pt idx="8">
                  <c:v>103</c:v>
                </c:pt>
                <c:pt idx="9">
                  <c:v>103</c:v>
                </c:pt>
                <c:pt idx="10">
                  <c:v>77</c:v>
                </c:pt>
                <c:pt idx="11">
                  <c:v>69</c:v>
                </c:pt>
                <c:pt idx="12">
                  <c:v>81</c:v>
                </c:pt>
                <c:pt idx="13">
                  <c:v>78</c:v>
                </c:pt>
                <c:pt idx="14">
                  <c:v>68</c:v>
                </c:pt>
                <c:pt idx="15">
                  <c:v>75</c:v>
                </c:pt>
                <c:pt idx="16">
                  <c:v>58</c:v>
                </c:pt>
                <c:pt idx="17">
                  <c:v>67</c:v>
                </c:pt>
                <c:pt idx="18">
                  <c:v>85</c:v>
                </c:pt>
                <c:pt idx="19">
                  <c:v>59</c:v>
                </c:pt>
                <c:pt idx="20">
                  <c:v>80</c:v>
                </c:pt>
                <c:pt idx="21">
                  <c:v>74</c:v>
                </c:pt>
                <c:pt idx="22">
                  <c:v>59</c:v>
                </c:pt>
                <c:pt idx="23">
                  <c:v>50</c:v>
                </c:pt>
                <c:pt idx="24">
                  <c:v>48</c:v>
                </c:pt>
                <c:pt idx="25">
                  <c:v>47</c:v>
                </c:pt>
                <c:pt idx="26">
                  <c:v>38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28</c:v>
                </c:pt>
                <c:pt idx="31">
                  <c:v>37</c:v>
                </c:pt>
                <c:pt idx="32">
                  <c:v>34</c:v>
                </c:pt>
                <c:pt idx="33">
                  <c:v>33</c:v>
                </c:pt>
                <c:pt idx="34">
                  <c:v>35</c:v>
                </c:pt>
                <c:pt idx="35">
                  <c:v>42</c:v>
                </c:pt>
                <c:pt idx="36">
                  <c:v>31</c:v>
                </c:pt>
                <c:pt idx="37">
                  <c:v>36</c:v>
                </c:pt>
                <c:pt idx="38">
                  <c:v>35</c:v>
                </c:pt>
                <c:pt idx="39">
                  <c:v>26</c:v>
                </c:pt>
                <c:pt idx="40">
                  <c:v>44</c:v>
                </c:pt>
                <c:pt idx="41">
                  <c:v>32</c:v>
                </c:pt>
                <c:pt idx="42">
                  <c:v>40</c:v>
                </c:pt>
                <c:pt idx="43">
                  <c:v>36</c:v>
                </c:pt>
                <c:pt idx="44">
                  <c:v>30</c:v>
                </c:pt>
                <c:pt idx="45">
                  <c:v>28</c:v>
                </c:pt>
                <c:pt idx="46">
                  <c:v>36</c:v>
                </c:pt>
                <c:pt idx="47">
                  <c:v>31</c:v>
                </c:pt>
                <c:pt idx="48">
                  <c:v>25</c:v>
                </c:pt>
                <c:pt idx="49">
                  <c:v>27</c:v>
                </c:pt>
                <c:pt idx="50">
                  <c:v>17</c:v>
                </c:pt>
                <c:pt idx="51">
                  <c:v>35</c:v>
                </c:pt>
                <c:pt idx="52">
                  <c:v>16</c:v>
                </c:pt>
                <c:pt idx="53">
                  <c:v>24</c:v>
                </c:pt>
                <c:pt idx="54">
                  <c:v>13</c:v>
                </c:pt>
                <c:pt idx="5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8-41C6-B4E0-53CC15C7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3818656665365531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Underlag!$B$68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Underlag!$A$69:$A$74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Underlag!$B$69:$B$74</c:f>
              <c:numCache>
                <c:formatCode>0.0</c:formatCode>
                <c:ptCount val="6"/>
                <c:pt idx="0">
                  <c:v>119.2</c:v>
                </c:pt>
                <c:pt idx="1">
                  <c:v>72</c:v>
                </c:pt>
                <c:pt idx="2">
                  <c:v>43.9</c:v>
                </c:pt>
                <c:pt idx="3">
                  <c:v>35.299999999999997</c:v>
                </c:pt>
                <c:pt idx="4">
                  <c:v>30.2</c:v>
                </c:pt>
                <c:pt idx="5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1DE-B9B1-A4945BBBAAF6}"/>
            </c:ext>
          </c:extLst>
        </c:ser>
        <c:ser>
          <c:idx val="0"/>
          <c:order val="1"/>
          <c:tx>
            <c:strRef>
              <c:f>Underlag!$C$68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Underlag!$A$69:$A$74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Underlag!$C$69:$C$74</c:f>
              <c:numCache>
                <c:formatCode>0.0</c:formatCode>
                <c:ptCount val="6"/>
                <c:pt idx="0">
                  <c:v>101.8</c:v>
                </c:pt>
                <c:pt idx="1">
                  <c:v>113.2</c:v>
                </c:pt>
                <c:pt idx="2">
                  <c:v>112.1</c:v>
                </c:pt>
                <c:pt idx="3">
                  <c:v>79.8</c:v>
                </c:pt>
                <c:pt idx="4">
                  <c:v>87.2</c:v>
                </c:pt>
                <c:pt idx="5">
                  <c:v>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7-41DE-B9B1-A4945BBBAAF6}"/>
            </c:ext>
          </c:extLst>
        </c:ser>
        <c:ser>
          <c:idx val="3"/>
          <c:order val="2"/>
          <c:tx>
            <c:strRef>
              <c:f>Underlag!$D$68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Underlag!$A$69:$A$74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Underlag!$D$69:$D$74</c:f>
              <c:numCache>
                <c:formatCode>0.0</c:formatCode>
                <c:ptCount val="6"/>
                <c:pt idx="0">
                  <c:v>45.2</c:v>
                </c:pt>
                <c:pt idx="1">
                  <c:v>77.3</c:v>
                </c:pt>
                <c:pt idx="2">
                  <c:v>97.5</c:v>
                </c:pt>
                <c:pt idx="3">
                  <c:v>98.6</c:v>
                </c:pt>
                <c:pt idx="4">
                  <c:v>99.5</c:v>
                </c:pt>
                <c:pt idx="5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7-41DE-B9B1-A4945BBBAAF6}"/>
            </c:ext>
          </c:extLst>
        </c:ser>
        <c:ser>
          <c:idx val="2"/>
          <c:order val="3"/>
          <c:tx>
            <c:strRef>
              <c:f>Underlag!$E$68</c:f>
              <c:strCache>
                <c:ptCount val="1"/>
                <c:pt idx="0">
                  <c:v>35+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Underlag!$A$69:$A$74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Underlag!$E$69:$E$74</c:f>
              <c:numCache>
                <c:formatCode>0.0</c:formatCode>
                <c:ptCount val="6"/>
                <c:pt idx="0">
                  <c:v>16.600000000000001</c:v>
                </c:pt>
                <c:pt idx="1">
                  <c:v>34.799999999999997</c:v>
                </c:pt>
                <c:pt idx="2">
                  <c:v>51.6</c:v>
                </c:pt>
                <c:pt idx="3">
                  <c:v>65.400000000000006</c:v>
                </c:pt>
                <c:pt idx="4">
                  <c:v>63.2</c:v>
                </c:pt>
                <c:pt idx="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7-41DE-B9B1-A4945BBB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41227980750356918"/>
          <c:y val="0.17907813446396126"/>
          <c:w val="0.39595749447017659"/>
          <c:h val="0.141893801736321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Underlag!$A$69</c:f>
              <c:strCache>
                <c:ptCount val="1"/>
                <c:pt idx="0">
                  <c:v>1971-1980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Underlag!$B$69:$E$69</c:f>
              <c:numCache>
                <c:formatCode>0.0</c:formatCode>
                <c:ptCount val="4"/>
                <c:pt idx="0">
                  <c:v>119.2</c:v>
                </c:pt>
                <c:pt idx="1">
                  <c:v>101.8</c:v>
                </c:pt>
                <c:pt idx="2">
                  <c:v>45.2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0-4525-9D69-F263F7A5AF7C}"/>
            </c:ext>
          </c:extLst>
        </c:ser>
        <c:ser>
          <c:idx val="0"/>
          <c:order val="1"/>
          <c:tx>
            <c:strRef>
              <c:f>Underlag!$A$70</c:f>
              <c:strCache>
                <c:ptCount val="1"/>
                <c:pt idx="0">
                  <c:v>1981-1990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Underlag!$B$70:$E$70</c:f>
              <c:numCache>
                <c:formatCode>0.0</c:formatCode>
                <c:ptCount val="4"/>
                <c:pt idx="0">
                  <c:v>72</c:v>
                </c:pt>
                <c:pt idx="1">
                  <c:v>113.2</c:v>
                </c:pt>
                <c:pt idx="2">
                  <c:v>77.3</c:v>
                </c:pt>
                <c:pt idx="3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0-4525-9D69-F263F7A5AF7C}"/>
            </c:ext>
          </c:extLst>
        </c:ser>
        <c:ser>
          <c:idx val="3"/>
          <c:order val="2"/>
          <c:tx>
            <c:strRef>
              <c:f>Underlag!$A$71</c:f>
              <c:strCache>
                <c:ptCount val="1"/>
                <c:pt idx="0">
                  <c:v>1991-2000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Underlag!$B$71:$E$71</c:f>
              <c:numCache>
                <c:formatCode>0.0</c:formatCode>
                <c:ptCount val="4"/>
                <c:pt idx="0">
                  <c:v>43.9</c:v>
                </c:pt>
                <c:pt idx="1">
                  <c:v>112.1</c:v>
                </c:pt>
                <c:pt idx="2">
                  <c:v>97.5</c:v>
                </c:pt>
                <c:pt idx="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0-4525-9D69-F263F7A5AF7C}"/>
            </c:ext>
          </c:extLst>
        </c:ser>
        <c:ser>
          <c:idx val="2"/>
          <c:order val="3"/>
          <c:tx>
            <c:strRef>
              <c:f>Underlag!$A$72</c:f>
              <c:strCache>
                <c:ptCount val="1"/>
                <c:pt idx="0">
                  <c:v>2001-2010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Underlag!$B$72:$E$72</c:f>
              <c:numCache>
                <c:formatCode>0.0</c:formatCode>
                <c:ptCount val="4"/>
                <c:pt idx="0">
                  <c:v>35.299999999999997</c:v>
                </c:pt>
                <c:pt idx="1">
                  <c:v>79.8</c:v>
                </c:pt>
                <c:pt idx="2">
                  <c:v>98.6</c:v>
                </c:pt>
                <c:pt idx="3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0-4525-9D69-F263F7A5AF7C}"/>
            </c:ext>
          </c:extLst>
        </c:ser>
        <c:ser>
          <c:idx val="4"/>
          <c:order val="4"/>
          <c:tx>
            <c:strRef>
              <c:f>Underlag!$A$73</c:f>
              <c:strCache>
                <c:ptCount val="1"/>
                <c:pt idx="0">
                  <c:v>2011-2020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Underlag!$B$73:$E$73</c:f>
              <c:numCache>
                <c:formatCode>0.0</c:formatCode>
                <c:ptCount val="4"/>
                <c:pt idx="0">
                  <c:v>30.2</c:v>
                </c:pt>
                <c:pt idx="1">
                  <c:v>87.2</c:v>
                </c:pt>
                <c:pt idx="2">
                  <c:v>99.5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0-4525-9D69-F263F7A5AF7C}"/>
            </c:ext>
          </c:extLst>
        </c:ser>
        <c:ser>
          <c:idx val="5"/>
          <c:order val="5"/>
          <c:tx>
            <c:strRef>
              <c:f>Underlag!$A$74</c:f>
              <c:strCache>
                <c:ptCount val="1"/>
                <c:pt idx="0">
                  <c:v>2021-2025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Underlag!$B$68:$E$68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Underlag!$B$74:$E$74</c:f>
              <c:numCache>
                <c:formatCode>0.0</c:formatCode>
                <c:ptCount val="4"/>
                <c:pt idx="0">
                  <c:v>21.2</c:v>
                </c:pt>
                <c:pt idx="1">
                  <c:v>61.4</c:v>
                </c:pt>
                <c:pt idx="2">
                  <c:v>99.6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0-4525-9D69-F263F7A5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4105040489441356"/>
          <c:h val="0.482071471835251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8303682211875E-2"/>
          <c:y val="0.12866141732283462"/>
          <c:w val="0.7680908058049396"/>
          <c:h val="0.75635332121946297"/>
        </c:manualLayout>
      </c:layout>
      <c:lineChart>
        <c:grouping val="standard"/>
        <c:varyColors val="0"/>
        <c:ser>
          <c:idx val="1"/>
          <c:order val="0"/>
          <c:tx>
            <c:strRef>
              <c:f>Underlag!$G$2</c:f>
              <c:strCache>
                <c:ptCount val="1"/>
                <c:pt idx="0">
                  <c:v>1</c:v>
                </c:pt>
              </c:strCache>
            </c:strRef>
          </c:tx>
          <c:spPr>
            <a:ln w="539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Underlag!$G$3:$G$58</c:f>
              <c:numCache>
                <c:formatCode>#,##0</c:formatCode>
                <c:ptCount val="56"/>
                <c:pt idx="1">
                  <c:v>146</c:v>
                </c:pt>
                <c:pt idx="2">
                  <c:v>146</c:v>
                </c:pt>
                <c:pt idx="3">
                  <c:v>159</c:v>
                </c:pt>
                <c:pt idx="4">
                  <c:v>153</c:v>
                </c:pt>
                <c:pt idx="5">
                  <c:v>158</c:v>
                </c:pt>
                <c:pt idx="6">
                  <c:v>151</c:v>
                </c:pt>
                <c:pt idx="7">
                  <c:v>130</c:v>
                </c:pt>
                <c:pt idx="8">
                  <c:v>132</c:v>
                </c:pt>
                <c:pt idx="9">
                  <c:v>132</c:v>
                </c:pt>
                <c:pt idx="10">
                  <c:v>152</c:v>
                </c:pt>
                <c:pt idx="11">
                  <c:v>116</c:v>
                </c:pt>
                <c:pt idx="12">
                  <c:v>110</c:v>
                </c:pt>
                <c:pt idx="13">
                  <c:v>121</c:v>
                </c:pt>
                <c:pt idx="14">
                  <c:v>121</c:v>
                </c:pt>
                <c:pt idx="15">
                  <c:v>129</c:v>
                </c:pt>
                <c:pt idx="16">
                  <c:v>117</c:v>
                </c:pt>
                <c:pt idx="17">
                  <c:v>108</c:v>
                </c:pt>
                <c:pt idx="18">
                  <c:v>146</c:v>
                </c:pt>
                <c:pt idx="19">
                  <c:v>129</c:v>
                </c:pt>
                <c:pt idx="20">
                  <c:v>156</c:v>
                </c:pt>
                <c:pt idx="21">
                  <c:v>143</c:v>
                </c:pt>
                <c:pt idx="22">
                  <c:v>140</c:v>
                </c:pt>
                <c:pt idx="23">
                  <c:v>129</c:v>
                </c:pt>
                <c:pt idx="24">
                  <c:v>111</c:v>
                </c:pt>
                <c:pt idx="25">
                  <c:v>139</c:v>
                </c:pt>
                <c:pt idx="26">
                  <c:v>127</c:v>
                </c:pt>
                <c:pt idx="27">
                  <c:v>110</c:v>
                </c:pt>
                <c:pt idx="28">
                  <c:v>120</c:v>
                </c:pt>
                <c:pt idx="29">
                  <c:v>120</c:v>
                </c:pt>
                <c:pt idx="30">
                  <c:v>103</c:v>
                </c:pt>
                <c:pt idx="31">
                  <c:v>133</c:v>
                </c:pt>
                <c:pt idx="32">
                  <c:v>113</c:v>
                </c:pt>
                <c:pt idx="33">
                  <c:v>106</c:v>
                </c:pt>
                <c:pt idx="34">
                  <c:v>125</c:v>
                </c:pt>
                <c:pt idx="35">
                  <c:v>118</c:v>
                </c:pt>
                <c:pt idx="36">
                  <c:v>123</c:v>
                </c:pt>
                <c:pt idx="37">
                  <c:v>116</c:v>
                </c:pt>
                <c:pt idx="38">
                  <c:v>132</c:v>
                </c:pt>
                <c:pt idx="39">
                  <c:v>106</c:v>
                </c:pt>
                <c:pt idx="40">
                  <c:v>142</c:v>
                </c:pt>
                <c:pt idx="41">
                  <c:v>119</c:v>
                </c:pt>
                <c:pt idx="42">
                  <c:v>116</c:v>
                </c:pt>
                <c:pt idx="43">
                  <c:v>136</c:v>
                </c:pt>
                <c:pt idx="44">
                  <c:v>121</c:v>
                </c:pt>
                <c:pt idx="45">
                  <c:v>112</c:v>
                </c:pt>
                <c:pt idx="46">
                  <c:v>127</c:v>
                </c:pt>
                <c:pt idx="47">
                  <c:v>117</c:v>
                </c:pt>
                <c:pt idx="48">
                  <c:v>115</c:v>
                </c:pt>
                <c:pt idx="49">
                  <c:v>125</c:v>
                </c:pt>
                <c:pt idx="50">
                  <c:v>107</c:v>
                </c:pt>
                <c:pt idx="51">
                  <c:v>134</c:v>
                </c:pt>
                <c:pt idx="52">
                  <c:v>109</c:v>
                </c:pt>
                <c:pt idx="53">
                  <c:v>120</c:v>
                </c:pt>
                <c:pt idx="54">
                  <c:v>89</c:v>
                </c:pt>
                <c:pt idx="55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EE7-8DFD-2CBD30ABE6A3}"/>
            </c:ext>
          </c:extLst>
        </c:ser>
        <c:ser>
          <c:idx val="0"/>
          <c:order val="1"/>
          <c:tx>
            <c:strRef>
              <c:f>Underlag!$H$2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Underlag!$H$3:$H$58</c:f>
              <c:numCache>
                <c:formatCode>#,##0</c:formatCode>
                <c:ptCount val="56"/>
                <c:pt idx="1">
                  <c:v>99</c:v>
                </c:pt>
                <c:pt idx="2">
                  <c:v>110</c:v>
                </c:pt>
                <c:pt idx="3">
                  <c:v>92</c:v>
                </c:pt>
                <c:pt idx="4">
                  <c:v>89</c:v>
                </c:pt>
                <c:pt idx="5">
                  <c:v>92</c:v>
                </c:pt>
                <c:pt idx="6">
                  <c:v>88</c:v>
                </c:pt>
                <c:pt idx="7">
                  <c:v>85</c:v>
                </c:pt>
                <c:pt idx="8">
                  <c:v>103</c:v>
                </c:pt>
                <c:pt idx="9">
                  <c:v>101</c:v>
                </c:pt>
                <c:pt idx="10">
                  <c:v>111</c:v>
                </c:pt>
                <c:pt idx="11">
                  <c:v>93</c:v>
                </c:pt>
                <c:pt idx="12">
                  <c:v>119</c:v>
                </c:pt>
                <c:pt idx="13">
                  <c:v>95</c:v>
                </c:pt>
                <c:pt idx="14">
                  <c:v>110</c:v>
                </c:pt>
                <c:pt idx="15">
                  <c:v>101</c:v>
                </c:pt>
                <c:pt idx="16">
                  <c:v>97</c:v>
                </c:pt>
                <c:pt idx="17">
                  <c:v>105</c:v>
                </c:pt>
                <c:pt idx="18">
                  <c:v>124</c:v>
                </c:pt>
                <c:pt idx="19">
                  <c:v>119</c:v>
                </c:pt>
                <c:pt idx="20">
                  <c:v>135</c:v>
                </c:pt>
                <c:pt idx="21">
                  <c:v>106</c:v>
                </c:pt>
                <c:pt idx="22">
                  <c:v>114</c:v>
                </c:pt>
                <c:pt idx="23">
                  <c:v>117</c:v>
                </c:pt>
                <c:pt idx="24">
                  <c:v>118</c:v>
                </c:pt>
                <c:pt idx="25">
                  <c:v>115</c:v>
                </c:pt>
                <c:pt idx="26">
                  <c:v>108</c:v>
                </c:pt>
                <c:pt idx="27">
                  <c:v>115</c:v>
                </c:pt>
                <c:pt idx="28">
                  <c:v>118</c:v>
                </c:pt>
                <c:pt idx="29">
                  <c:v>101</c:v>
                </c:pt>
                <c:pt idx="30">
                  <c:v>98</c:v>
                </c:pt>
                <c:pt idx="31">
                  <c:v>97</c:v>
                </c:pt>
                <c:pt idx="32">
                  <c:v>92</c:v>
                </c:pt>
                <c:pt idx="33">
                  <c:v>90</c:v>
                </c:pt>
                <c:pt idx="34">
                  <c:v>95</c:v>
                </c:pt>
                <c:pt idx="35">
                  <c:v>102</c:v>
                </c:pt>
                <c:pt idx="36">
                  <c:v>111</c:v>
                </c:pt>
                <c:pt idx="37">
                  <c:v>104</c:v>
                </c:pt>
                <c:pt idx="38">
                  <c:v>108</c:v>
                </c:pt>
                <c:pt idx="39">
                  <c:v>101</c:v>
                </c:pt>
                <c:pt idx="40">
                  <c:v>100</c:v>
                </c:pt>
                <c:pt idx="41">
                  <c:v>104</c:v>
                </c:pt>
                <c:pt idx="42">
                  <c:v>126</c:v>
                </c:pt>
                <c:pt idx="43">
                  <c:v>98</c:v>
                </c:pt>
                <c:pt idx="44">
                  <c:v>109</c:v>
                </c:pt>
                <c:pt idx="45">
                  <c:v>97</c:v>
                </c:pt>
                <c:pt idx="46">
                  <c:v>104</c:v>
                </c:pt>
                <c:pt idx="47">
                  <c:v>97</c:v>
                </c:pt>
                <c:pt idx="48">
                  <c:v>116</c:v>
                </c:pt>
                <c:pt idx="49">
                  <c:v>89</c:v>
                </c:pt>
                <c:pt idx="50">
                  <c:v>114</c:v>
                </c:pt>
                <c:pt idx="51">
                  <c:v>100</c:v>
                </c:pt>
                <c:pt idx="52">
                  <c:v>83</c:v>
                </c:pt>
                <c:pt idx="53">
                  <c:v>89</c:v>
                </c:pt>
                <c:pt idx="54">
                  <c:v>89</c:v>
                </c:pt>
                <c:pt idx="5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34-4EE7-8DFD-2CBD30ABE6A3}"/>
            </c:ext>
          </c:extLst>
        </c:ser>
        <c:ser>
          <c:idx val="2"/>
          <c:order val="2"/>
          <c:tx>
            <c:strRef>
              <c:f>Underlag!$I$2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Underlag!$I$3:$I$58</c:f>
              <c:numCache>
                <c:formatCode>#,##0</c:formatCode>
                <c:ptCount val="56"/>
                <c:pt idx="1">
                  <c:v>41</c:v>
                </c:pt>
                <c:pt idx="2">
                  <c:v>28</c:v>
                </c:pt>
                <c:pt idx="3">
                  <c:v>30</c:v>
                </c:pt>
                <c:pt idx="4">
                  <c:v>34</c:v>
                </c:pt>
                <c:pt idx="5">
                  <c:v>36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27</c:v>
                </c:pt>
                <c:pt idx="10">
                  <c:v>33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31</c:v>
                </c:pt>
                <c:pt idx="15">
                  <c:v>49</c:v>
                </c:pt>
                <c:pt idx="16">
                  <c:v>46</c:v>
                </c:pt>
                <c:pt idx="17">
                  <c:v>36</c:v>
                </c:pt>
                <c:pt idx="18">
                  <c:v>57</c:v>
                </c:pt>
                <c:pt idx="19">
                  <c:v>52</c:v>
                </c:pt>
                <c:pt idx="20">
                  <c:v>58</c:v>
                </c:pt>
                <c:pt idx="21">
                  <c:v>53</c:v>
                </c:pt>
                <c:pt idx="22">
                  <c:v>54</c:v>
                </c:pt>
                <c:pt idx="23">
                  <c:v>60</c:v>
                </c:pt>
                <c:pt idx="24">
                  <c:v>56</c:v>
                </c:pt>
                <c:pt idx="25">
                  <c:v>56</c:v>
                </c:pt>
                <c:pt idx="26">
                  <c:v>45</c:v>
                </c:pt>
                <c:pt idx="27">
                  <c:v>47</c:v>
                </c:pt>
                <c:pt idx="28">
                  <c:v>56</c:v>
                </c:pt>
                <c:pt idx="29">
                  <c:v>46</c:v>
                </c:pt>
                <c:pt idx="30">
                  <c:v>41</c:v>
                </c:pt>
                <c:pt idx="31">
                  <c:v>39</c:v>
                </c:pt>
                <c:pt idx="32">
                  <c:v>48</c:v>
                </c:pt>
                <c:pt idx="33">
                  <c:v>49</c:v>
                </c:pt>
                <c:pt idx="34">
                  <c:v>44</c:v>
                </c:pt>
                <c:pt idx="35">
                  <c:v>28</c:v>
                </c:pt>
                <c:pt idx="36">
                  <c:v>47</c:v>
                </c:pt>
                <c:pt idx="37">
                  <c:v>50</c:v>
                </c:pt>
                <c:pt idx="38">
                  <c:v>42</c:v>
                </c:pt>
                <c:pt idx="39">
                  <c:v>43</c:v>
                </c:pt>
                <c:pt idx="40">
                  <c:v>27</c:v>
                </c:pt>
                <c:pt idx="41">
                  <c:v>49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47</c:v>
                </c:pt>
                <c:pt idx="46">
                  <c:v>44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27</c:v>
                </c:pt>
                <c:pt idx="51">
                  <c:v>36</c:v>
                </c:pt>
                <c:pt idx="52">
                  <c:v>36</c:v>
                </c:pt>
                <c:pt idx="53">
                  <c:v>32</c:v>
                </c:pt>
                <c:pt idx="54">
                  <c:v>28</c:v>
                </c:pt>
                <c:pt idx="5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34-4EE7-8DFD-2CBD30ABE6A3}"/>
            </c:ext>
          </c:extLst>
        </c:ser>
        <c:ser>
          <c:idx val="3"/>
          <c:order val="3"/>
          <c:tx>
            <c:strRef>
              <c:f>Underlag!$J$2</c:f>
              <c:strCache>
                <c:ptCount val="1"/>
                <c:pt idx="0">
                  <c:v>4+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Underlag!$J$3:$J$58</c:f>
              <c:numCache>
                <c:formatCode>#,##0</c:formatCode>
                <c:ptCount val="56"/>
                <c:pt idx="1">
                  <c:v>16</c:v>
                </c:pt>
                <c:pt idx="2">
                  <c:v>12</c:v>
                </c:pt>
                <c:pt idx="3">
                  <c:v>18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2</c:v>
                </c:pt>
                <c:pt idx="10">
                  <c:v>4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22</c:v>
                </c:pt>
                <c:pt idx="20">
                  <c:v>13</c:v>
                </c:pt>
                <c:pt idx="21">
                  <c:v>22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28</c:v>
                </c:pt>
                <c:pt idx="26">
                  <c:v>10</c:v>
                </c:pt>
                <c:pt idx="27">
                  <c:v>14</c:v>
                </c:pt>
                <c:pt idx="28">
                  <c:v>17</c:v>
                </c:pt>
                <c:pt idx="29">
                  <c:v>20</c:v>
                </c:pt>
                <c:pt idx="30">
                  <c:v>16</c:v>
                </c:pt>
                <c:pt idx="31">
                  <c:v>14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20</c:v>
                </c:pt>
                <c:pt idx="36">
                  <c:v>14</c:v>
                </c:pt>
                <c:pt idx="37">
                  <c:v>16</c:v>
                </c:pt>
                <c:pt idx="38">
                  <c:v>12</c:v>
                </c:pt>
                <c:pt idx="39">
                  <c:v>17</c:v>
                </c:pt>
                <c:pt idx="40">
                  <c:v>17</c:v>
                </c:pt>
                <c:pt idx="41">
                  <c:v>13</c:v>
                </c:pt>
                <c:pt idx="42">
                  <c:v>10</c:v>
                </c:pt>
                <c:pt idx="43">
                  <c:v>14</c:v>
                </c:pt>
                <c:pt idx="44">
                  <c:v>14</c:v>
                </c:pt>
                <c:pt idx="45">
                  <c:v>19</c:v>
                </c:pt>
                <c:pt idx="46">
                  <c:v>18</c:v>
                </c:pt>
                <c:pt idx="47">
                  <c:v>24</c:v>
                </c:pt>
                <c:pt idx="48">
                  <c:v>15</c:v>
                </c:pt>
                <c:pt idx="49">
                  <c:v>25</c:v>
                </c:pt>
                <c:pt idx="50">
                  <c:v>13</c:v>
                </c:pt>
                <c:pt idx="51">
                  <c:v>23</c:v>
                </c:pt>
                <c:pt idx="52">
                  <c:v>17</c:v>
                </c:pt>
                <c:pt idx="53">
                  <c:v>18</c:v>
                </c:pt>
                <c:pt idx="54">
                  <c:v>12</c:v>
                </c:pt>
                <c:pt idx="5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34-4EE7-8DFD-2CBD30AB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42523198061780737"/>
          <c:w val="0.10800515446170796"/>
          <c:h val="0.468392893196042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018873127240414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Fertility!$J$8</c:f>
              <c:strCache>
                <c:ptCount val="1"/>
                <c:pt idx="0">
                  <c:v>Total fertility rate</c:v>
                </c:pt>
              </c:strCache>
            </c:strRef>
          </c:tx>
          <c:spPr>
            <a:ln w="508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Fertility!$A$9:$A$64</c:f>
              <c:strCach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strCache>
            </c:strRef>
          </c:cat>
          <c:val>
            <c:numRef>
              <c:f>Fertility!$J$9:$J$64</c:f>
              <c:numCache>
                <c:formatCode>#\ ##0.000</c:formatCode>
                <c:ptCount val="55"/>
                <c:pt idx="0">
                  <c:v>2.109</c:v>
                </c:pt>
                <c:pt idx="1">
                  <c:v>1.972</c:v>
                </c:pt>
                <c:pt idx="2">
                  <c:v>1.873</c:v>
                </c:pt>
                <c:pt idx="3">
                  <c:v>1.6679999999999999</c:v>
                </c:pt>
                <c:pt idx="4">
                  <c:v>1.7290000000000001</c:v>
                </c:pt>
                <c:pt idx="5">
                  <c:v>1.583</c:v>
                </c:pt>
                <c:pt idx="6">
                  <c:v>1.431</c:v>
                </c:pt>
                <c:pt idx="7">
                  <c:v>1.5209999999999999</c:v>
                </c:pt>
                <c:pt idx="8">
                  <c:v>1.51</c:v>
                </c:pt>
                <c:pt idx="9">
                  <c:v>1.68</c:v>
                </c:pt>
                <c:pt idx="10">
                  <c:v>1.518</c:v>
                </c:pt>
                <c:pt idx="11">
                  <c:v>1.633</c:v>
                </c:pt>
                <c:pt idx="12">
                  <c:v>1.5860000000000001</c:v>
                </c:pt>
                <c:pt idx="13">
                  <c:v>1.508</c:v>
                </c:pt>
                <c:pt idx="14">
                  <c:v>1.603</c:v>
                </c:pt>
                <c:pt idx="15">
                  <c:v>1.5109999999999999</c:v>
                </c:pt>
                <c:pt idx="16">
                  <c:v>1.552</c:v>
                </c:pt>
                <c:pt idx="17">
                  <c:v>1.9359999999999999</c:v>
                </c:pt>
                <c:pt idx="18">
                  <c:v>1.7989999999999999</c:v>
                </c:pt>
                <c:pt idx="19">
                  <c:v>2.0070000000000001</c:v>
                </c:pt>
                <c:pt idx="20">
                  <c:v>1.78</c:v>
                </c:pt>
                <c:pt idx="21">
                  <c:v>1.784</c:v>
                </c:pt>
                <c:pt idx="22">
                  <c:v>1.7969999999999999</c:v>
                </c:pt>
                <c:pt idx="23">
                  <c:v>1.677</c:v>
                </c:pt>
                <c:pt idx="24">
                  <c:v>1.891</c:v>
                </c:pt>
                <c:pt idx="25">
                  <c:v>1.65</c:v>
                </c:pt>
                <c:pt idx="26">
                  <c:v>1.6539999999999999</c:v>
                </c:pt>
                <c:pt idx="27">
                  <c:v>1.786</c:v>
                </c:pt>
                <c:pt idx="28">
                  <c:v>1.698</c:v>
                </c:pt>
                <c:pt idx="29">
                  <c:v>1.5389999999999999</c:v>
                </c:pt>
                <c:pt idx="30">
                  <c:v>1.7529999999999999</c:v>
                </c:pt>
                <c:pt idx="31">
                  <c:v>1.66</c:v>
                </c:pt>
                <c:pt idx="32">
                  <c:v>1.64</c:v>
                </c:pt>
                <c:pt idx="33">
                  <c:v>1.752</c:v>
                </c:pt>
                <c:pt idx="34">
                  <c:v>1.7170000000000001</c:v>
                </c:pt>
                <c:pt idx="35">
                  <c:v>1.867</c:v>
                </c:pt>
                <c:pt idx="36">
                  <c:v>1.847</c:v>
                </c:pt>
                <c:pt idx="37">
                  <c:v>1.881</c:v>
                </c:pt>
                <c:pt idx="38">
                  <c:v>1.694</c:v>
                </c:pt>
                <c:pt idx="39">
                  <c:v>1.8340000000000001</c:v>
                </c:pt>
                <c:pt idx="40">
                  <c:v>1.8009999999999999</c:v>
                </c:pt>
                <c:pt idx="41">
                  <c:v>1.847</c:v>
                </c:pt>
                <c:pt idx="42">
                  <c:v>1.8</c:v>
                </c:pt>
                <c:pt idx="43">
                  <c:v>1.7829999999999999</c:v>
                </c:pt>
                <c:pt idx="44">
                  <c:v>1.6890000000000001</c:v>
                </c:pt>
                <c:pt idx="45">
                  <c:v>1.792</c:v>
                </c:pt>
                <c:pt idx="46">
                  <c:v>1.6839999999999999</c:v>
                </c:pt>
                <c:pt idx="47">
                  <c:v>1.6579999999999999</c:v>
                </c:pt>
                <c:pt idx="48">
                  <c:v>1.5660000000000001</c:v>
                </c:pt>
                <c:pt idx="49">
                  <c:v>1.5209999999999999</c:v>
                </c:pt>
                <c:pt idx="50">
                  <c:v>1.7709999999999999</c:v>
                </c:pt>
                <c:pt idx="51">
                  <c:v>1.45</c:v>
                </c:pt>
                <c:pt idx="52">
                  <c:v>1.5840000000000001</c:v>
                </c:pt>
                <c:pt idx="53">
                  <c:v>1.2909999999999999</c:v>
                </c:pt>
                <c:pt idx="54">
                  <c:v>1.5429999999999999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D-462A-B973-B17EBE56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Children per female</a:t>
                </a:r>
              </a:p>
              <a:p>
                <a:pPr algn="l"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64768119938316"/>
          <c:y val="0.23036018574601252"/>
          <c:w val="0.17908044568358916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14</xdr:col>
      <xdr:colOff>43893</xdr:colOff>
      <xdr:row>152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62D3D82-D796-44C3-883F-90A88477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14</xdr:col>
      <xdr:colOff>43893</xdr:colOff>
      <xdr:row>170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10537CDA-1EF5-43BB-8EF3-F744BBFB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14</xdr:col>
      <xdr:colOff>43893</xdr:colOff>
      <xdr:row>188</xdr:row>
      <xdr:rowOff>38100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EB0A6380-4606-4836-900F-4714E3A05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0</xdr:rowOff>
    </xdr:from>
    <xdr:to>
      <xdr:col>13</xdr:col>
      <xdr:colOff>253443</xdr:colOff>
      <xdr:row>91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CF22296E-EF10-4DFA-9EAD-8C58A4E33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11</xdr:col>
      <xdr:colOff>552450</xdr:colOff>
      <xdr:row>84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447DCD2-1C0B-49F1-B08F-AE72A9BA5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67DB-995E-4B46-BB74-0F9E2DADA351}">
  <dimension ref="A1:X172"/>
  <sheetViews>
    <sheetView showGridLines="0" tabSelected="1" workbookViewId="0"/>
  </sheetViews>
  <sheetFormatPr defaultColWidth="9.140625" defaultRowHeight="12" x14ac:dyDescent="0.2"/>
  <cols>
    <col min="1" max="1" width="9.7109375" style="1" customWidth="1"/>
    <col min="2" max="2" width="5.7109375" style="1" customWidth="1"/>
    <col min="3" max="3" width="1.5703125" style="1" customWidth="1"/>
    <col min="4" max="4" width="4.85546875" style="1" customWidth="1"/>
    <col min="5" max="5" width="5.28515625" style="1" customWidth="1"/>
    <col min="6" max="6" width="2" style="1" customWidth="1"/>
    <col min="7" max="13" width="5.28515625" style="1" customWidth="1"/>
    <col min="14" max="14" width="1.5703125" style="1" customWidth="1"/>
    <col min="15" max="16" width="9.7109375" style="1" customWidth="1"/>
    <col min="17" max="16384" width="9.140625" style="1"/>
  </cols>
  <sheetData>
    <row r="1" spans="1:24" x14ac:dyDescent="0.2">
      <c r="A1" s="1" t="s">
        <v>39</v>
      </c>
    </row>
    <row r="2" spans="1:24" ht="21" customHeight="1" x14ac:dyDescent="0.2">
      <c r="A2" s="2" t="s">
        <v>73</v>
      </c>
      <c r="B2" s="25"/>
      <c r="C2" s="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4" ht="3.75" customHeight="1" thickBot="1" x14ac:dyDescent="0.25">
      <c r="B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ht="12" customHeight="1" x14ac:dyDescent="0.2">
      <c r="A4" s="3" t="s">
        <v>40</v>
      </c>
      <c r="B4" s="15" t="s">
        <v>41</v>
      </c>
      <c r="C4" s="4"/>
      <c r="D4" s="18" t="s">
        <v>42</v>
      </c>
      <c r="E4" s="18"/>
      <c r="F4" s="15"/>
      <c r="G4" s="18" t="s">
        <v>43</v>
      </c>
      <c r="H4" s="18"/>
      <c r="I4" s="27"/>
      <c r="J4" s="27"/>
      <c r="K4" s="18"/>
      <c r="L4" s="18"/>
      <c r="M4" s="18"/>
      <c r="N4" s="15"/>
      <c r="O4" s="18" t="s">
        <v>44</v>
      </c>
      <c r="P4" s="18"/>
    </row>
    <row r="5" spans="1:24" ht="12" customHeight="1" x14ac:dyDescent="0.2">
      <c r="A5" s="5"/>
      <c r="B5" s="6"/>
      <c r="C5" s="5"/>
      <c r="D5" s="6" t="s">
        <v>45</v>
      </c>
      <c r="E5" s="6" t="s">
        <v>46</v>
      </c>
      <c r="F5" s="6"/>
      <c r="G5" s="6">
        <v>-19</v>
      </c>
      <c r="H5" s="28" t="s">
        <v>5</v>
      </c>
      <c r="I5" s="28" t="s">
        <v>6</v>
      </c>
      <c r="J5" s="28" t="s">
        <v>7</v>
      </c>
      <c r="K5" s="28" t="s">
        <v>8</v>
      </c>
      <c r="L5" s="6" t="s">
        <v>9</v>
      </c>
      <c r="M5" s="6" t="s">
        <v>10</v>
      </c>
      <c r="N5" s="6"/>
      <c r="O5" s="6" t="s">
        <v>47</v>
      </c>
      <c r="P5" s="6" t="s">
        <v>48</v>
      </c>
    </row>
    <row r="6" spans="1:24" ht="12.75" customHeight="1" x14ac:dyDescent="0.2">
      <c r="A6" s="7" t="s">
        <v>49</v>
      </c>
      <c r="B6" s="21"/>
      <c r="C6" s="7"/>
      <c r="D6" s="21"/>
      <c r="E6" s="21"/>
      <c r="F6" s="21"/>
      <c r="G6" s="21"/>
      <c r="H6" s="22"/>
      <c r="I6" s="22"/>
      <c r="J6" s="22"/>
      <c r="K6" s="22"/>
      <c r="L6" s="21"/>
      <c r="M6" s="21"/>
      <c r="N6" s="21"/>
      <c r="O6" s="21"/>
      <c r="P6" s="21"/>
    </row>
    <row r="7" spans="1:24" ht="12" customHeight="1" x14ac:dyDescent="0.2">
      <c r="A7" s="20">
        <v>1971</v>
      </c>
      <c r="B7" s="29">
        <f t="shared" ref="B7:B11" si="0">SUM(G7:M7)</f>
        <v>302</v>
      </c>
      <c r="D7" s="9">
        <v>136</v>
      </c>
      <c r="E7" s="9">
        <v>166</v>
      </c>
      <c r="F7" s="9"/>
      <c r="G7" s="9">
        <v>37</v>
      </c>
      <c r="H7" s="9">
        <v>110</v>
      </c>
      <c r="I7" s="9">
        <v>104</v>
      </c>
      <c r="J7" s="9">
        <v>32</v>
      </c>
      <c r="K7" s="9">
        <v>16</v>
      </c>
      <c r="L7" s="9">
        <v>2</v>
      </c>
      <c r="M7" s="9">
        <v>1</v>
      </c>
      <c r="N7" s="9"/>
      <c r="O7" s="9">
        <v>262</v>
      </c>
      <c r="P7" s="9">
        <v>40</v>
      </c>
      <c r="R7" s="8"/>
      <c r="S7" s="8"/>
      <c r="T7" s="8"/>
      <c r="U7" s="8"/>
      <c r="X7" s="30"/>
    </row>
    <row r="8" spans="1:24" ht="12" customHeight="1" x14ac:dyDescent="0.2">
      <c r="A8" s="20">
        <v>1972</v>
      </c>
      <c r="B8" s="29">
        <f t="shared" si="0"/>
        <v>296</v>
      </c>
      <c r="D8" s="9">
        <v>137</v>
      </c>
      <c r="E8" s="9">
        <v>159</v>
      </c>
      <c r="F8" s="9"/>
      <c r="G8" s="9">
        <v>39</v>
      </c>
      <c r="H8" s="9">
        <v>108</v>
      </c>
      <c r="I8" s="9">
        <v>95</v>
      </c>
      <c r="J8" s="9">
        <v>31</v>
      </c>
      <c r="K8" s="9">
        <v>17</v>
      </c>
      <c r="L8" s="9">
        <v>6</v>
      </c>
      <c r="M8" s="42" t="s">
        <v>0</v>
      </c>
      <c r="N8" s="9"/>
      <c r="O8" s="9">
        <v>243</v>
      </c>
      <c r="P8" s="9">
        <v>53</v>
      </c>
      <c r="R8" s="8"/>
      <c r="S8" s="8"/>
      <c r="T8" s="8"/>
      <c r="U8" s="8"/>
      <c r="X8" s="30"/>
    </row>
    <row r="9" spans="1:24" ht="12" customHeight="1" x14ac:dyDescent="0.2">
      <c r="A9" s="20">
        <v>1973</v>
      </c>
      <c r="B9" s="29">
        <f t="shared" si="0"/>
        <v>299</v>
      </c>
      <c r="D9" s="9">
        <v>131</v>
      </c>
      <c r="E9" s="9">
        <v>168</v>
      </c>
      <c r="F9" s="9"/>
      <c r="G9" s="9">
        <v>34</v>
      </c>
      <c r="H9" s="9">
        <v>106</v>
      </c>
      <c r="I9" s="9">
        <v>101</v>
      </c>
      <c r="J9" s="9">
        <v>41</v>
      </c>
      <c r="K9" s="9">
        <v>12</v>
      </c>
      <c r="L9" s="9">
        <v>5</v>
      </c>
      <c r="M9" s="42" t="s">
        <v>0</v>
      </c>
      <c r="N9" s="9"/>
      <c r="O9" s="9">
        <v>234</v>
      </c>
      <c r="P9" s="9">
        <v>65</v>
      </c>
      <c r="R9" s="8"/>
      <c r="S9" s="8"/>
      <c r="T9" s="8"/>
      <c r="U9" s="8"/>
      <c r="X9" s="30"/>
    </row>
    <row r="10" spans="1:24" ht="12" customHeight="1" x14ac:dyDescent="0.2">
      <c r="A10" s="20">
        <v>1974</v>
      </c>
      <c r="B10" s="29">
        <f t="shared" si="0"/>
        <v>283</v>
      </c>
      <c r="D10" s="9">
        <v>134</v>
      </c>
      <c r="E10" s="9">
        <v>149</v>
      </c>
      <c r="F10" s="9"/>
      <c r="G10" s="9">
        <v>22</v>
      </c>
      <c r="H10" s="9">
        <v>100</v>
      </c>
      <c r="I10" s="9">
        <v>111</v>
      </c>
      <c r="J10" s="9">
        <v>32</v>
      </c>
      <c r="K10" s="9">
        <v>14</v>
      </c>
      <c r="L10" s="9">
        <v>4</v>
      </c>
      <c r="M10" s="42" t="s">
        <v>0</v>
      </c>
      <c r="N10" s="9"/>
      <c r="O10" s="9">
        <v>224</v>
      </c>
      <c r="P10" s="9">
        <v>59</v>
      </c>
      <c r="R10" s="8"/>
      <c r="S10" s="8"/>
      <c r="T10" s="8"/>
      <c r="U10" s="8"/>
      <c r="X10" s="30"/>
    </row>
    <row r="11" spans="1:24" ht="12" customHeight="1" x14ac:dyDescent="0.2">
      <c r="A11" s="20" t="s">
        <v>31</v>
      </c>
      <c r="B11" s="29">
        <f t="shared" si="0"/>
        <v>296</v>
      </c>
      <c r="D11" s="9" t="s">
        <v>30</v>
      </c>
      <c r="E11" s="9" t="s">
        <v>30</v>
      </c>
      <c r="F11" s="9"/>
      <c r="G11" s="9">
        <v>28</v>
      </c>
      <c r="H11" s="9">
        <v>108</v>
      </c>
      <c r="I11" s="9">
        <v>103</v>
      </c>
      <c r="J11" s="9">
        <v>37</v>
      </c>
      <c r="K11" s="9">
        <v>16</v>
      </c>
      <c r="L11" s="9">
        <v>4</v>
      </c>
      <c r="M11" s="42" t="s">
        <v>0</v>
      </c>
      <c r="N11" s="9"/>
      <c r="O11" s="9">
        <v>222</v>
      </c>
      <c r="P11" s="9">
        <v>74</v>
      </c>
      <c r="R11" s="8"/>
      <c r="S11" s="8"/>
      <c r="T11" s="8"/>
      <c r="U11" s="8"/>
      <c r="X11" s="30"/>
    </row>
    <row r="12" spans="1:24" ht="15" customHeight="1" x14ac:dyDescent="0.2">
      <c r="A12" s="20">
        <v>1976</v>
      </c>
      <c r="B12" s="29">
        <f>SUM(G12:M12)</f>
        <v>275</v>
      </c>
      <c r="C12" s="7"/>
      <c r="D12" s="9">
        <v>135</v>
      </c>
      <c r="E12" s="9">
        <v>140</v>
      </c>
      <c r="F12" s="9"/>
      <c r="G12" s="9">
        <v>19</v>
      </c>
      <c r="H12" s="9">
        <v>91</v>
      </c>
      <c r="I12" s="9">
        <v>107</v>
      </c>
      <c r="J12" s="9">
        <v>40</v>
      </c>
      <c r="K12" s="9">
        <v>16</v>
      </c>
      <c r="L12" s="9">
        <v>2</v>
      </c>
      <c r="M12" s="42" t="s">
        <v>0</v>
      </c>
      <c r="N12" s="9"/>
      <c r="O12" s="9">
        <v>197</v>
      </c>
      <c r="P12" s="9">
        <v>78</v>
      </c>
      <c r="R12" s="8"/>
      <c r="S12" s="8"/>
      <c r="T12" s="8"/>
      <c r="U12" s="8"/>
      <c r="X12" s="30"/>
    </row>
    <row r="13" spans="1:24" ht="12" customHeight="1" x14ac:dyDescent="0.2">
      <c r="A13" s="20">
        <v>1977</v>
      </c>
      <c r="B13" s="29">
        <f t="shared" ref="B13:B26" si="1">SUM(G13:M13)</f>
        <v>247</v>
      </c>
      <c r="C13" s="7"/>
      <c r="D13" s="9">
        <v>125</v>
      </c>
      <c r="E13" s="9">
        <v>122</v>
      </c>
      <c r="F13" s="9"/>
      <c r="G13" s="9">
        <v>18</v>
      </c>
      <c r="H13" s="9">
        <v>89</v>
      </c>
      <c r="I13" s="9">
        <v>77</v>
      </c>
      <c r="J13" s="9">
        <v>48</v>
      </c>
      <c r="K13" s="9">
        <v>12</v>
      </c>
      <c r="L13" s="9">
        <v>3</v>
      </c>
      <c r="M13" s="42" t="s">
        <v>0</v>
      </c>
      <c r="N13" s="9"/>
      <c r="O13" s="9">
        <v>162</v>
      </c>
      <c r="P13" s="9">
        <v>85</v>
      </c>
      <c r="R13" s="8"/>
      <c r="S13" s="8"/>
      <c r="T13" s="8"/>
      <c r="U13" s="8"/>
      <c r="X13" s="30"/>
    </row>
    <row r="14" spans="1:24" ht="12" customHeight="1" x14ac:dyDescent="0.2">
      <c r="A14" s="20">
        <v>1978</v>
      </c>
      <c r="B14" s="29">
        <f t="shared" si="1"/>
        <v>268</v>
      </c>
      <c r="C14" s="7"/>
      <c r="D14" s="9">
        <v>119</v>
      </c>
      <c r="E14" s="9">
        <v>149</v>
      </c>
      <c r="F14" s="9"/>
      <c r="G14" s="9">
        <v>16</v>
      </c>
      <c r="H14" s="9">
        <v>87</v>
      </c>
      <c r="I14" s="9">
        <v>100</v>
      </c>
      <c r="J14" s="9">
        <v>55</v>
      </c>
      <c r="K14" s="9">
        <v>9</v>
      </c>
      <c r="L14" s="9">
        <v>1</v>
      </c>
      <c r="M14" s="42" t="s">
        <v>0</v>
      </c>
      <c r="N14" s="9"/>
      <c r="O14" s="9">
        <v>188</v>
      </c>
      <c r="P14" s="9">
        <v>80</v>
      </c>
      <c r="R14" s="8"/>
      <c r="S14" s="8"/>
      <c r="T14" s="8"/>
      <c r="U14" s="8"/>
      <c r="X14" s="30"/>
    </row>
    <row r="15" spans="1:24" ht="12" customHeight="1" x14ac:dyDescent="0.2">
      <c r="A15" s="20">
        <v>1979</v>
      </c>
      <c r="B15" s="29">
        <f t="shared" si="1"/>
        <v>262</v>
      </c>
      <c r="C15" s="7"/>
      <c r="D15" s="9">
        <v>127</v>
      </c>
      <c r="E15" s="9">
        <v>135</v>
      </c>
      <c r="F15" s="9"/>
      <c r="G15" s="9">
        <v>13</v>
      </c>
      <c r="H15" s="9">
        <v>90</v>
      </c>
      <c r="I15" s="9">
        <v>92</v>
      </c>
      <c r="J15" s="9">
        <v>53</v>
      </c>
      <c r="K15" s="9">
        <v>13</v>
      </c>
      <c r="L15" s="9">
        <v>1</v>
      </c>
      <c r="M15" s="42" t="s">
        <v>0</v>
      </c>
      <c r="N15" s="9"/>
      <c r="O15" s="9">
        <v>182</v>
      </c>
      <c r="P15" s="9">
        <v>80</v>
      </c>
      <c r="R15" s="8"/>
      <c r="S15" s="8"/>
      <c r="T15" s="8"/>
      <c r="U15" s="8"/>
      <c r="X15" s="30"/>
    </row>
    <row r="16" spans="1:24" ht="12" customHeight="1" x14ac:dyDescent="0.2">
      <c r="A16" s="20">
        <v>1980</v>
      </c>
      <c r="B16" s="29">
        <f t="shared" si="1"/>
        <v>300</v>
      </c>
      <c r="C16" s="7"/>
      <c r="D16" s="9">
        <v>141</v>
      </c>
      <c r="E16" s="9">
        <v>159</v>
      </c>
      <c r="F16" s="9"/>
      <c r="G16" s="9">
        <v>10</v>
      </c>
      <c r="H16" s="9">
        <v>67</v>
      </c>
      <c r="I16" s="9">
        <v>128</v>
      </c>
      <c r="J16" s="9">
        <v>83</v>
      </c>
      <c r="K16" s="9">
        <v>10</v>
      </c>
      <c r="L16" s="9">
        <v>2</v>
      </c>
      <c r="M16" s="42" t="s">
        <v>0</v>
      </c>
      <c r="N16" s="9"/>
      <c r="O16" s="9">
        <v>209</v>
      </c>
      <c r="P16" s="9">
        <v>91</v>
      </c>
      <c r="R16" s="8"/>
      <c r="S16" s="8"/>
      <c r="T16" s="8"/>
      <c r="U16" s="8"/>
      <c r="X16" s="30"/>
    </row>
    <row r="17" spans="1:24" ht="15" customHeight="1" x14ac:dyDescent="0.2">
      <c r="A17" s="20">
        <v>1981</v>
      </c>
      <c r="B17" s="29">
        <f t="shared" si="1"/>
        <v>267</v>
      </c>
      <c r="D17" s="9">
        <v>122</v>
      </c>
      <c r="E17" s="9">
        <v>145</v>
      </c>
      <c r="F17" s="9"/>
      <c r="G17" s="9">
        <v>7</v>
      </c>
      <c r="H17" s="9">
        <v>62</v>
      </c>
      <c r="I17" s="9">
        <v>109</v>
      </c>
      <c r="J17" s="9">
        <v>62</v>
      </c>
      <c r="K17" s="9">
        <v>24</v>
      </c>
      <c r="L17" s="9">
        <v>3</v>
      </c>
      <c r="M17" s="42" t="s">
        <v>0</v>
      </c>
      <c r="N17" s="9"/>
      <c r="O17" s="9">
        <v>175</v>
      </c>
      <c r="P17" s="9">
        <v>92</v>
      </c>
      <c r="R17" s="8"/>
      <c r="S17" s="8"/>
      <c r="T17" s="8"/>
      <c r="U17" s="8"/>
      <c r="X17" s="30"/>
    </row>
    <row r="18" spans="1:24" ht="12" customHeight="1" x14ac:dyDescent="0.2">
      <c r="A18" s="20">
        <v>1982</v>
      </c>
      <c r="B18" s="29">
        <f t="shared" si="1"/>
        <v>287</v>
      </c>
      <c r="D18" s="9">
        <v>138</v>
      </c>
      <c r="E18" s="9">
        <v>149</v>
      </c>
      <c r="F18" s="9"/>
      <c r="G18" s="9">
        <v>9</v>
      </c>
      <c r="H18" s="9">
        <v>72</v>
      </c>
      <c r="I18" s="9">
        <v>122</v>
      </c>
      <c r="J18" s="9">
        <v>60</v>
      </c>
      <c r="K18" s="9">
        <v>21</v>
      </c>
      <c r="L18" s="9">
        <v>3</v>
      </c>
      <c r="M18" s="42" t="s">
        <v>0</v>
      </c>
      <c r="N18" s="9"/>
      <c r="O18" s="9">
        <v>184</v>
      </c>
      <c r="P18" s="9">
        <v>103</v>
      </c>
      <c r="R18" s="8"/>
      <c r="S18" s="8"/>
      <c r="T18" s="8"/>
      <c r="U18" s="8"/>
      <c r="X18" s="30"/>
    </row>
    <row r="19" spans="1:24" ht="12" customHeight="1" x14ac:dyDescent="0.2">
      <c r="A19" s="20">
        <v>1983</v>
      </c>
      <c r="B19" s="29">
        <f t="shared" si="1"/>
        <v>281</v>
      </c>
      <c r="D19" s="9">
        <v>148</v>
      </c>
      <c r="E19" s="9">
        <v>133</v>
      </c>
      <c r="F19" s="9"/>
      <c r="G19" s="9">
        <v>4</v>
      </c>
      <c r="H19" s="9">
        <v>74</v>
      </c>
      <c r="I19" s="9">
        <v>105</v>
      </c>
      <c r="J19" s="9">
        <v>60</v>
      </c>
      <c r="K19" s="9">
        <v>33</v>
      </c>
      <c r="L19" s="9">
        <v>5</v>
      </c>
      <c r="M19" s="42" t="s">
        <v>0</v>
      </c>
      <c r="N19" s="9"/>
      <c r="O19" s="9">
        <v>177</v>
      </c>
      <c r="P19" s="9">
        <v>104</v>
      </c>
      <c r="R19" s="8"/>
      <c r="S19" s="8"/>
      <c r="T19" s="8"/>
      <c r="U19" s="8"/>
      <c r="X19" s="30"/>
    </row>
    <row r="20" spans="1:24" ht="12" customHeight="1" x14ac:dyDescent="0.2">
      <c r="A20" s="20">
        <v>1984</v>
      </c>
      <c r="B20" s="29">
        <f t="shared" si="1"/>
        <v>273</v>
      </c>
      <c r="D20" s="9">
        <v>132</v>
      </c>
      <c r="E20" s="9">
        <v>141</v>
      </c>
      <c r="F20" s="9"/>
      <c r="G20" s="9">
        <v>8</v>
      </c>
      <c r="H20" s="9">
        <v>60</v>
      </c>
      <c r="I20" s="9">
        <v>105</v>
      </c>
      <c r="J20" s="9">
        <v>74</v>
      </c>
      <c r="K20" s="9">
        <v>23</v>
      </c>
      <c r="L20" s="9">
        <v>3</v>
      </c>
      <c r="M20" s="42" t="s">
        <v>0</v>
      </c>
      <c r="N20" s="9"/>
      <c r="O20" s="9">
        <v>150</v>
      </c>
      <c r="P20" s="9">
        <v>123</v>
      </c>
      <c r="R20" s="8"/>
      <c r="S20" s="8"/>
      <c r="T20" s="8"/>
      <c r="U20" s="8"/>
      <c r="X20" s="30"/>
    </row>
    <row r="21" spans="1:24" ht="12" customHeight="1" x14ac:dyDescent="0.2">
      <c r="A21" s="20">
        <v>1985</v>
      </c>
      <c r="B21" s="29">
        <f t="shared" si="1"/>
        <v>287</v>
      </c>
      <c r="D21" s="9">
        <v>129</v>
      </c>
      <c r="E21" s="9">
        <v>158</v>
      </c>
      <c r="F21" s="9"/>
      <c r="G21" s="9">
        <v>8</v>
      </c>
      <c r="H21" s="9">
        <v>67</v>
      </c>
      <c r="I21" s="9">
        <v>109</v>
      </c>
      <c r="J21" s="9">
        <v>78</v>
      </c>
      <c r="K21" s="9">
        <v>17</v>
      </c>
      <c r="L21" s="9">
        <v>7</v>
      </c>
      <c r="M21" s="9">
        <v>1</v>
      </c>
      <c r="N21" s="9"/>
      <c r="O21" s="9">
        <v>170</v>
      </c>
      <c r="P21" s="9">
        <v>117</v>
      </c>
      <c r="R21" s="8"/>
      <c r="S21" s="8"/>
      <c r="T21" s="8"/>
      <c r="U21" s="8"/>
      <c r="X21" s="30"/>
    </row>
    <row r="22" spans="1:24" ht="15" customHeight="1" x14ac:dyDescent="0.2">
      <c r="A22" s="20">
        <v>1986</v>
      </c>
      <c r="B22" s="29">
        <f t="shared" si="1"/>
        <v>272</v>
      </c>
      <c r="D22" s="9">
        <v>128</v>
      </c>
      <c r="E22" s="9">
        <v>144</v>
      </c>
      <c r="F22" s="9"/>
      <c r="G22" s="9">
        <v>8</v>
      </c>
      <c r="H22" s="9">
        <v>50</v>
      </c>
      <c r="I22" s="9">
        <v>95</v>
      </c>
      <c r="J22" s="9">
        <v>84</v>
      </c>
      <c r="K22" s="9">
        <v>30</v>
      </c>
      <c r="L22" s="9">
        <v>5</v>
      </c>
      <c r="M22" s="42" t="s">
        <v>0</v>
      </c>
      <c r="N22" s="9"/>
      <c r="O22" s="9">
        <v>146</v>
      </c>
      <c r="P22" s="9">
        <v>126</v>
      </c>
      <c r="R22" s="8"/>
      <c r="S22" s="8"/>
      <c r="T22" s="8"/>
      <c r="U22" s="8"/>
      <c r="X22" s="30"/>
    </row>
    <row r="23" spans="1:24" ht="12" customHeight="1" x14ac:dyDescent="0.2">
      <c r="A23" s="20">
        <v>1987</v>
      </c>
      <c r="B23" s="29">
        <f t="shared" si="1"/>
        <v>276</v>
      </c>
      <c r="D23" s="9">
        <v>143</v>
      </c>
      <c r="E23" s="9">
        <v>133</v>
      </c>
      <c r="F23" s="9"/>
      <c r="G23" s="9">
        <v>4</v>
      </c>
      <c r="H23" s="9">
        <v>63</v>
      </c>
      <c r="I23" s="9">
        <v>104</v>
      </c>
      <c r="J23" s="9">
        <v>69</v>
      </c>
      <c r="K23" s="9">
        <v>29</v>
      </c>
      <c r="L23" s="9">
        <v>7</v>
      </c>
      <c r="M23" s="42" t="s">
        <v>0</v>
      </c>
      <c r="N23" s="9"/>
      <c r="O23" s="9">
        <v>146</v>
      </c>
      <c r="P23" s="9">
        <v>130</v>
      </c>
      <c r="R23" s="8"/>
      <c r="S23" s="8"/>
      <c r="T23" s="8"/>
      <c r="U23" s="8"/>
      <c r="X23" s="30"/>
    </row>
    <row r="24" spans="1:24" ht="12" customHeight="1" x14ac:dyDescent="0.2">
      <c r="A24" s="20">
        <v>1988</v>
      </c>
      <c r="B24" s="29">
        <f t="shared" si="1"/>
        <v>345</v>
      </c>
      <c r="D24" s="9">
        <v>179</v>
      </c>
      <c r="E24" s="9">
        <v>166</v>
      </c>
      <c r="F24" s="9"/>
      <c r="G24" s="9">
        <v>12</v>
      </c>
      <c r="H24" s="9">
        <v>73</v>
      </c>
      <c r="I24" s="9">
        <v>114</v>
      </c>
      <c r="J24" s="9">
        <v>101</v>
      </c>
      <c r="K24" s="9">
        <v>36</v>
      </c>
      <c r="L24" s="9">
        <v>9</v>
      </c>
      <c r="M24" s="42" t="s">
        <v>0</v>
      </c>
      <c r="N24" s="9"/>
      <c r="O24" s="9">
        <v>182</v>
      </c>
      <c r="P24" s="9">
        <v>163</v>
      </c>
      <c r="R24" s="8"/>
      <c r="S24" s="8"/>
      <c r="T24" s="8"/>
      <c r="U24" s="8"/>
      <c r="X24" s="30"/>
    </row>
    <row r="25" spans="1:24" ht="12" customHeight="1" x14ac:dyDescent="0.2">
      <c r="A25" s="20">
        <v>1989</v>
      </c>
      <c r="B25" s="29">
        <f t="shared" si="1"/>
        <v>323</v>
      </c>
      <c r="D25" s="9">
        <v>147</v>
      </c>
      <c r="E25" s="9">
        <v>176</v>
      </c>
      <c r="F25" s="9"/>
      <c r="G25" s="9">
        <v>4</v>
      </c>
      <c r="H25" s="9">
        <v>55</v>
      </c>
      <c r="I25" s="9">
        <v>128</v>
      </c>
      <c r="J25" s="9">
        <v>87</v>
      </c>
      <c r="K25" s="9">
        <v>41</v>
      </c>
      <c r="L25" s="9">
        <v>8</v>
      </c>
      <c r="M25" s="42" t="s">
        <v>0</v>
      </c>
      <c r="N25" s="9"/>
      <c r="O25" s="9">
        <v>179</v>
      </c>
      <c r="P25" s="9">
        <v>144</v>
      </c>
      <c r="R25" s="8"/>
      <c r="S25" s="8"/>
      <c r="T25" s="8"/>
      <c r="U25" s="8"/>
      <c r="X25" s="30"/>
    </row>
    <row r="26" spans="1:24" ht="12" customHeight="1" x14ac:dyDescent="0.2">
      <c r="A26" s="20">
        <v>1990</v>
      </c>
      <c r="B26" s="29">
        <f t="shared" si="1"/>
        <v>362</v>
      </c>
      <c r="D26" s="9">
        <v>171</v>
      </c>
      <c r="E26" s="9">
        <v>191</v>
      </c>
      <c r="F26" s="9"/>
      <c r="G26" s="9">
        <v>5</v>
      </c>
      <c r="H26" s="9">
        <v>75</v>
      </c>
      <c r="I26" s="9">
        <v>141</v>
      </c>
      <c r="J26" s="9">
        <v>98</v>
      </c>
      <c r="K26" s="9">
        <v>36</v>
      </c>
      <c r="L26" s="9">
        <v>7</v>
      </c>
      <c r="M26" s="42" t="s">
        <v>0</v>
      </c>
      <c r="N26" s="9"/>
      <c r="O26" s="9">
        <v>174</v>
      </c>
      <c r="P26" s="9">
        <v>188</v>
      </c>
      <c r="R26" s="8"/>
      <c r="S26" s="8"/>
      <c r="T26" s="8"/>
      <c r="U26" s="8"/>
      <c r="X26" s="30"/>
    </row>
    <row r="27" spans="1:24" ht="15" customHeight="1" x14ac:dyDescent="0.2">
      <c r="A27" s="20">
        <v>1991</v>
      </c>
      <c r="B27" s="29">
        <f t="shared" ref="B27:B50" si="2">IF((SUM(D27)+SUM(E27))=0,"-",(SUM(D27)+SUM(E27)))</f>
        <v>324</v>
      </c>
      <c r="C27" s="20"/>
      <c r="D27" s="22">
        <v>157</v>
      </c>
      <c r="E27" s="21">
        <v>167</v>
      </c>
      <c r="F27" s="21"/>
      <c r="G27" s="21">
        <v>8</v>
      </c>
      <c r="H27" s="22">
        <v>66</v>
      </c>
      <c r="I27" s="22">
        <v>104</v>
      </c>
      <c r="J27" s="22">
        <v>97</v>
      </c>
      <c r="K27" s="22">
        <v>44</v>
      </c>
      <c r="L27" s="21">
        <v>5</v>
      </c>
      <c r="M27" s="21" t="s">
        <v>0</v>
      </c>
      <c r="N27" s="21"/>
      <c r="O27" s="21">
        <v>151</v>
      </c>
      <c r="P27" s="21">
        <v>173</v>
      </c>
      <c r="R27" s="8"/>
      <c r="S27" s="8"/>
      <c r="T27" s="8"/>
      <c r="U27" s="8"/>
      <c r="X27" s="30"/>
    </row>
    <row r="28" spans="1:24" ht="12" customHeight="1" x14ac:dyDescent="0.2">
      <c r="A28" s="20">
        <v>1992</v>
      </c>
      <c r="B28" s="29">
        <f t="shared" si="2"/>
        <v>325</v>
      </c>
      <c r="C28" s="20"/>
      <c r="D28" s="21">
        <v>150</v>
      </c>
      <c r="E28" s="21">
        <v>175</v>
      </c>
      <c r="F28" s="21"/>
      <c r="G28" s="21">
        <v>9</v>
      </c>
      <c r="H28" s="22">
        <v>50</v>
      </c>
      <c r="I28" s="22">
        <v>132</v>
      </c>
      <c r="J28" s="22">
        <v>89</v>
      </c>
      <c r="K28" s="22">
        <v>40</v>
      </c>
      <c r="L28" s="21">
        <v>5</v>
      </c>
      <c r="M28" s="21" t="s">
        <v>0</v>
      </c>
      <c r="N28" s="21"/>
      <c r="O28" s="21">
        <v>151</v>
      </c>
      <c r="P28" s="21">
        <v>174</v>
      </c>
      <c r="R28" s="8"/>
      <c r="S28" s="8"/>
      <c r="T28" s="8"/>
      <c r="U28" s="8"/>
      <c r="X28" s="30"/>
    </row>
    <row r="29" spans="1:24" x14ac:dyDescent="0.2">
      <c r="A29" s="20">
        <v>1993</v>
      </c>
      <c r="B29" s="29">
        <f t="shared" si="2"/>
        <v>329</v>
      </c>
      <c r="C29" s="20"/>
      <c r="D29" s="1">
        <v>166</v>
      </c>
      <c r="E29" s="1">
        <v>163</v>
      </c>
      <c r="G29" s="1">
        <v>3</v>
      </c>
      <c r="H29" s="1">
        <v>47</v>
      </c>
      <c r="I29" s="1">
        <v>146</v>
      </c>
      <c r="J29" s="1">
        <v>85</v>
      </c>
      <c r="K29" s="1">
        <v>40</v>
      </c>
      <c r="L29" s="1">
        <v>7</v>
      </c>
      <c r="M29" s="1">
        <v>1</v>
      </c>
      <c r="O29" s="1">
        <v>147</v>
      </c>
      <c r="P29" s="1">
        <v>182</v>
      </c>
      <c r="R29" s="8"/>
      <c r="S29" s="8"/>
      <c r="T29" s="8"/>
      <c r="U29" s="8"/>
      <c r="X29" s="30"/>
    </row>
    <row r="30" spans="1:24" ht="12" customHeight="1" x14ac:dyDescent="0.2">
      <c r="A30" s="20">
        <v>1994</v>
      </c>
      <c r="B30" s="29">
        <f t="shared" si="2"/>
        <v>303</v>
      </c>
      <c r="C30" s="20"/>
      <c r="D30" s="21">
        <v>159</v>
      </c>
      <c r="E30" s="21">
        <v>144</v>
      </c>
      <c r="F30" s="21"/>
      <c r="G30" s="21">
        <v>7</v>
      </c>
      <c r="H30" s="21">
        <v>41</v>
      </c>
      <c r="I30" s="21">
        <v>119</v>
      </c>
      <c r="J30" s="21">
        <v>90</v>
      </c>
      <c r="K30" s="21">
        <v>35</v>
      </c>
      <c r="L30" s="21">
        <v>11</v>
      </c>
      <c r="M30" s="21" t="s">
        <v>0</v>
      </c>
      <c r="N30" s="21"/>
      <c r="O30" s="21">
        <v>140</v>
      </c>
      <c r="P30" s="21">
        <v>163</v>
      </c>
      <c r="R30" s="8"/>
      <c r="S30" s="8"/>
      <c r="T30" s="8"/>
      <c r="U30" s="8"/>
      <c r="X30" s="30"/>
    </row>
    <row r="31" spans="1:24" ht="12" customHeight="1" x14ac:dyDescent="0.2">
      <c r="A31" s="20">
        <v>1995</v>
      </c>
      <c r="B31" s="29">
        <f t="shared" si="2"/>
        <v>338</v>
      </c>
      <c r="C31" s="20"/>
      <c r="D31" s="21">
        <v>170</v>
      </c>
      <c r="E31" s="21">
        <v>168</v>
      </c>
      <c r="F31" s="21"/>
      <c r="G31" s="21">
        <v>3</v>
      </c>
      <c r="H31" s="21">
        <v>44</v>
      </c>
      <c r="I31" s="21">
        <v>128</v>
      </c>
      <c r="J31" s="21">
        <v>105</v>
      </c>
      <c r="K31" s="21">
        <v>52</v>
      </c>
      <c r="L31" s="21">
        <v>6</v>
      </c>
      <c r="M31" s="21" t="s">
        <v>0</v>
      </c>
      <c r="N31" s="21"/>
      <c r="O31" s="21">
        <v>154</v>
      </c>
      <c r="P31" s="21">
        <v>184</v>
      </c>
      <c r="R31" s="8"/>
      <c r="S31" s="8"/>
      <c r="T31" s="8"/>
      <c r="U31" s="8"/>
      <c r="X31" s="30"/>
    </row>
    <row r="32" spans="1:24" ht="15" customHeight="1" x14ac:dyDescent="0.2">
      <c r="A32" s="20">
        <v>1996</v>
      </c>
      <c r="B32" s="29">
        <f t="shared" si="2"/>
        <v>290</v>
      </c>
      <c r="C32" s="20"/>
      <c r="D32" s="21">
        <v>141</v>
      </c>
      <c r="E32" s="21">
        <v>149</v>
      </c>
      <c r="F32" s="21"/>
      <c r="G32" s="21" t="s">
        <v>0</v>
      </c>
      <c r="H32" s="21">
        <v>38</v>
      </c>
      <c r="I32" s="21">
        <v>115</v>
      </c>
      <c r="J32" s="21">
        <v>91</v>
      </c>
      <c r="K32" s="21">
        <v>42</v>
      </c>
      <c r="L32" s="21">
        <v>4</v>
      </c>
      <c r="M32" s="21" t="s">
        <v>0</v>
      </c>
      <c r="N32" s="21"/>
      <c r="O32" s="21">
        <v>120</v>
      </c>
      <c r="P32" s="21">
        <v>170</v>
      </c>
      <c r="R32" s="8"/>
      <c r="S32" s="8"/>
      <c r="T32" s="8"/>
      <c r="U32" s="8"/>
      <c r="X32" s="30"/>
    </row>
    <row r="33" spans="1:24" ht="12" customHeight="1" x14ac:dyDescent="0.2">
      <c r="A33" s="20">
        <v>1997</v>
      </c>
      <c r="B33" s="29">
        <f t="shared" si="2"/>
        <v>286</v>
      </c>
      <c r="C33" s="20"/>
      <c r="D33" s="21">
        <v>146</v>
      </c>
      <c r="E33" s="21">
        <v>140</v>
      </c>
      <c r="F33" s="21"/>
      <c r="G33" s="21">
        <v>5</v>
      </c>
      <c r="H33" s="21">
        <v>28</v>
      </c>
      <c r="I33" s="21">
        <v>109</v>
      </c>
      <c r="J33" s="21">
        <v>91</v>
      </c>
      <c r="K33" s="21">
        <v>42</v>
      </c>
      <c r="L33" s="21">
        <v>11</v>
      </c>
      <c r="M33" s="21" t="s">
        <v>0</v>
      </c>
      <c r="N33" s="21"/>
      <c r="O33" s="21">
        <v>122</v>
      </c>
      <c r="P33" s="21">
        <v>164</v>
      </c>
      <c r="R33" s="8"/>
      <c r="S33" s="8"/>
      <c r="T33" s="8"/>
      <c r="U33" s="8"/>
      <c r="X33" s="30"/>
    </row>
    <row r="34" spans="1:24" ht="12" customHeight="1" x14ac:dyDescent="0.2">
      <c r="A34" s="20">
        <v>1998</v>
      </c>
      <c r="B34" s="29">
        <f t="shared" si="2"/>
        <v>311</v>
      </c>
      <c r="C34" s="20"/>
      <c r="D34" s="21">
        <v>146</v>
      </c>
      <c r="E34" s="21">
        <v>165</v>
      </c>
      <c r="F34" s="21"/>
      <c r="G34" s="21">
        <v>3</v>
      </c>
      <c r="H34" s="21">
        <v>28</v>
      </c>
      <c r="I34" s="21">
        <v>101</v>
      </c>
      <c r="J34" s="21">
        <v>118</v>
      </c>
      <c r="K34" s="21">
        <v>51</v>
      </c>
      <c r="L34" s="21">
        <v>9</v>
      </c>
      <c r="M34" s="21">
        <v>1</v>
      </c>
      <c r="N34" s="21"/>
      <c r="O34" s="21">
        <v>142</v>
      </c>
      <c r="P34" s="21">
        <v>169</v>
      </c>
      <c r="R34" s="8"/>
      <c r="S34" s="8"/>
      <c r="T34" s="8"/>
      <c r="U34" s="8"/>
      <c r="X34" s="30"/>
    </row>
    <row r="35" spans="1:24" ht="12" customHeight="1" x14ac:dyDescent="0.2">
      <c r="A35" s="20">
        <v>1999</v>
      </c>
      <c r="B35" s="29">
        <f t="shared" si="2"/>
        <v>287</v>
      </c>
      <c r="C35" s="20"/>
      <c r="D35" s="21">
        <v>141</v>
      </c>
      <c r="E35" s="21">
        <v>146</v>
      </c>
      <c r="F35" s="21"/>
      <c r="G35" s="21">
        <v>4</v>
      </c>
      <c r="H35" s="21">
        <v>27</v>
      </c>
      <c r="I35" s="21">
        <v>98</v>
      </c>
      <c r="J35" s="21">
        <v>100</v>
      </c>
      <c r="K35" s="21">
        <v>48</v>
      </c>
      <c r="L35" s="21">
        <v>9</v>
      </c>
      <c r="M35" s="21">
        <v>1</v>
      </c>
      <c r="N35" s="21"/>
      <c r="O35" s="21">
        <v>129</v>
      </c>
      <c r="P35" s="21">
        <v>158</v>
      </c>
      <c r="R35" s="8"/>
      <c r="S35" s="8"/>
      <c r="T35" s="8"/>
      <c r="U35" s="8"/>
      <c r="X35" s="30"/>
    </row>
    <row r="36" spans="1:24" ht="12" customHeight="1" x14ac:dyDescent="0.2">
      <c r="A36" s="20">
        <v>2000</v>
      </c>
      <c r="B36" s="29">
        <f t="shared" si="2"/>
        <v>258</v>
      </c>
      <c r="C36" s="20"/>
      <c r="D36" s="21">
        <v>113</v>
      </c>
      <c r="E36" s="21">
        <v>145</v>
      </c>
      <c r="F36" s="21"/>
      <c r="G36" s="21">
        <v>5</v>
      </c>
      <c r="H36" s="21">
        <v>23</v>
      </c>
      <c r="I36" s="21">
        <v>69</v>
      </c>
      <c r="J36" s="21">
        <v>109</v>
      </c>
      <c r="K36" s="21">
        <v>43</v>
      </c>
      <c r="L36" s="21">
        <v>8</v>
      </c>
      <c r="M36" s="21">
        <v>1</v>
      </c>
      <c r="N36" s="21"/>
      <c r="O36" s="21">
        <v>100</v>
      </c>
      <c r="P36" s="21">
        <v>158</v>
      </c>
      <c r="R36" s="8"/>
      <c r="S36" s="8"/>
      <c r="T36" s="8"/>
      <c r="U36" s="8"/>
      <c r="X36" s="30"/>
    </row>
    <row r="37" spans="1:24" ht="15" customHeight="1" x14ac:dyDescent="0.2">
      <c r="A37" s="20">
        <v>2001</v>
      </c>
      <c r="B37" s="29">
        <f t="shared" si="2"/>
        <v>283</v>
      </c>
      <c r="C37" s="20"/>
      <c r="D37" s="21">
        <v>139</v>
      </c>
      <c r="E37" s="21">
        <v>144</v>
      </c>
      <c r="F37" s="21"/>
      <c r="G37" s="21">
        <v>4</v>
      </c>
      <c r="H37" s="21">
        <v>33</v>
      </c>
      <c r="I37" s="21">
        <v>86</v>
      </c>
      <c r="J37" s="21">
        <v>104</v>
      </c>
      <c r="K37" s="21">
        <v>43</v>
      </c>
      <c r="L37" s="21">
        <v>13</v>
      </c>
      <c r="M37" s="21" t="s">
        <v>0</v>
      </c>
      <c r="N37" s="21"/>
      <c r="O37" s="21">
        <v>126</v>
      </c>
      <c r="P37" s="21">
        <v>157</v>
      </c>
      <c r="R37" s="8"/>
      <c r="S37" s="8"/>
      <c r="T37" s="8"/>
      <c r="U37" s="8"/>
      <c r="X37" s="30"/>
    </row>
    <row r="38" spans="1:24" ht="12" customHeight="1" x14ac:dyDescent="0.2">
      <c r="A38" s="20">
        <v>2002</v>
      </c>
      <c r="B38" s="29">
        <f t="shared" si="2"/>
        <v>269</v>
      </c>
      <c r="C38" s="20"/>
      <c r="D38" s="21">
        <v>130</v>
      </c>
      <c r="E38" s="21">
        <v>139</v>
      </c>
      <c r="F38" s="21"/>
      <c r="G38" s="21">
        <v>3</v>
      </c>
      <c r="H38" s="21">
        <v>31</v>
      </c>
      <c r="I38" s="21">
        <v>78</v>
      </c>
      <c r="J38" s="21">
        <v>90</v>
      </c>
      <c r="K38" s="21">
        <v>60</v>
      </c>
      <c r="L38" s="21">
        <v>7</v>
      </c>
      <c r="M38" s="21" t="s">
        <v>0</v>
      </c>
      <c r="N38" s="21"/>
      <c r="O38" s="21">
        <v>112</v>
      </c>
      <c r="P38" s="21">
        <v>157</v>
      </c>
      <c r="R38" s="8"/>
      <c r="S38" s="8"/>
      <c r="T38" s="8"/>
      <c r="U38" s="8"/>
      <c r="X38" s="30"/>
    </row>
    <row r="39" spans="1:24" ht="12" customHeight="1" x14ac:dyDescent="0.2">
      <c r="A39" s="20">
        <v>2003</v>
      </c>
      <c r="B39" s="29">
        <f t="shared" si="2"/>
        <v>262</v>
      </c>
      <c r="C39" s="20"/>
      <c r="D39" s="21">
        <v>130</v>
      </c>
      <c r="E39" s="21">
        <v>132</v>
      </c>
      <c r="F39" s="21"/>
      <c r="G39" s="21">
        <v>3</v>
      </c>
      <c r="H39" s="21">
        <v>30</v>
      </c>
      <c r="I39" s="21">
        <v>74</v>
      </c>
      <c r="J39" s="21">
        <v>101</v>
      </c>
      <c r="K39" s="21">
        <v>50</v>
      </c>
      <c r="L39" s="21">
        <v>4</v>
      </c>
      <c r="M39" s="22" t="s">
        <v>0</v>
      </c>
      <c r="N39" s="21"/>
      <c r="O39" s="21">
        <v>108</v>
      </c>
      <c r="P39" s="21">
        <v>154</v>
      </c>
      <c r="R39" s="8"/>
      <c r="S39" s="8"/>
      <c r="T39" s="8"/>
      <c r="U39" s="8"/>
      <c r="X39" s="30"/>
    </row>
    <row r="40" spans="1:24" ht="12" customHeight="1" x14ac:dyDescent="0.2">
      <c r="A40" s="20">
        <v>2004</v>
      </c>
      <c r="B40" s="29">
        <f t="shared" si="2"/>
        <v>281</v>
      </c>
      <c r="C40" s="20"/>
      <c r="D40" s="21">
        <v>127</v>
      </c>
      <c r="E40" s="21">
        <v>154</v>
      </c>
      <c r="F40" s="21"/>
      <c r="G40" s="21">
        <v>3</v>
      </c>
      <c r="H40" s="21">
        <v>32</v>
      </c>
      <c r="I40" s="21">
        <v>66</v>
      </c>
      <c r="J40" s="21">
        <v>99</v>
      </c>
      <c r="K40" s="21">
        <v>64</v>
      </c>
      <c r="L40" s="21">
        <v>17</v>
      </c>
      <c r="M40" s="22" t="s">
        <v>0</v>
      </c>
      <c r="N40" s="21"/>
      <c r="O40" s="21">
        <v>96</v>
      </c>
      <c r="P40" s="21">
        <v>185</v>
      </c>
      <c r="R40" s="8"/>
      <c r="S40" s="8"/>
      <c r="T40" s="8"/>
      <c r="U40" s="8"/>
      <c r="X40" s="30"/>
    </row>
    <row r="41" spans="1:24" ht="12" customHeight="1" x14ac:dyDescent="0.2">
      <c r="A41" s="20">
        <v>2005</v>
      </c>
      <c r="B41" s="29">
        <f t="shared" si="2"/>
        <v>268</v>
      </c>
      <c r="C41" s="20"/>
      <c r="D41" s="21">
        <v>131</v>
      </c>
      <c r="E41" s="21">
        <v>137</v>
      </c>
      <c r="F41" s="21"/>
      <c r="G41" s="21">
        <v>5</v>
      </c>
      <c r="H41" s="21">
        <v>37</v>
      </c>
      <c r="I41" s="21">
        <v>74</v>
      </c>
      <c r="J41" s="21">
        <v>94</v>
      </c>
      <c r="K41" s="21">
        <v>44</v>
      </c>
      <c r="L41" s="21">
        <v>12</v>
      </c>
      <c r="M41" s="22">
        <v>2</v>
      </c>
      <c r="N41" s="21"/>
      <c r="O41" s="21">
        <v>114</v>
      </c>
      <c r="P41" s="21">
        <v>154</v>
      </c>
      <c r="R41" s="8"/>
      <c r="S41" s="8"/>
      <c r="T41" s="8"/>
      <c r="U41" s="8"/>
      <c r="X41" s="30"/>
    </row>
    <row r="42" spans="1:24" ht="15" customHeight="1" x14ac:dyDescent="0.2">
      <c r="A42" s="20">
        <v>2006</v>
      </c>
      <c r="B42" s="29">
        <f t="shared" si="2"/>
        <v>295</v>
      </c>
      <c r="C42" s="20"/>
      <c r="D42" s="21">
        <v>137</v>
      </c>
      <c r="E42" s="21">
        <v>158</v>
      </c>
      <c r="F42" s="21"/>
      <c r="G42" s="21">
        <v>5</v>
      </c>
      <c r="H42" s="21">
        <v>26</v>
      </c>
      <c r="I42" s="21">
        <v>88</v>
      </c>
      <c r="J42" s="21">
        <v>102</v>
      </c>
      <c r="K42" s="21">
        <v>59</v>
      </c>
      <c r="L42" s="21">
        <v>14</v>
      </c>
      <c r="M42" s="22">
        <v>1</v>
      </c>
      <c r="N42" s="21"/>
      <c r="O42" s="21">
        <v>120</v>
      </c>
      <c r="P42" s="21">
        <v>175</v>
      </c>
      <c r="R42" s="8"/>
      <c r="S42" s="8"/>
      <c r="T42" s="8"/>
      <c r="U42" s="8"/>
      <c r="X42" s="30"/>
    </row>
    <row r="43" spans="1:24" x14ac:dyDescent="0.2">
      <c r="A43" s="20">
        <v>2007</v>
      </c>
      <c r="B43" s="29">
        <f t="shared" si="2"/>
        <v>286</v>
      </c>
      <c r="C43" s="20"/>
      <c r="D43" s="21">
        <v>142</v>
      </c>
      <c r="E43" s="21">
        <v>144</v>
      </c>
      <c r="F43" s="21"/>
      <c r="G43" s="21">
        <v>5</v>
      </c>
      <c r="H43" s="21">
        <v>31</v>
      </c>
      <c r="I43" s="21">
        <v>79</v>
      </c>
      <c r="J43" s="21">
        <v>117</v>
      </c>
      <c r="K43" s="21">
        <v>40</v>
      </c>
      <c r="L43" s="21">
        <v>14</v>
      </c>
      <c r="M43" s="22" t="s">
        <v>0</v>
      </c>
      <c r="N43" s="21"/>
      <c r="O43" s="21">
        <v>118</v>
      </c>
      <c r="P43" s="21">
        <v>168</v>
      </c>
      <c r="R43" s="8"/>
      <c r="S43" s="8"/>
      <c r="T43" s="8"/>
      <c r="U43" s="8"/>
      <c r="X43" s="30"/>
    </row>
    <row r="44" spans="1:24" x14ac:dyDescent="0.2">
      <c r="A44" s="20">
        <v>2008</v>
      </c>
      <c r="B44" s="29">
        <f t="shared" si="2"/>
        <v>294</v>
      </c>
      <c r="C44" s="20"/>
      <c r="D44" s="21">
        <v>138</v>
      </c>
      <c r="E44" s="21">
        <v>156</v>
      </c>
      <c r="F44" s="21"/>
      <c r="G44" s="21">
        <v>4</v>
      </c>
      <c r="H44" s="21">
        <v>31</v>
      </c>
      <c r="I44" s="21">
        <v>88</v>
      </c>
      <c r="J44" s="21">
        <v>91</v>
      </c>
      <c r="K44" s="21">
        <v>65</v>
      </c>
      <c r="L44" s="21">
        <v>14</v>
      </c>
      <c r="M44" s="22">
        <v>1</v>
      </c>
      <c r="N44" s="21"/>
      <c r="O44" s="21">
        <v>126</v>
      </c>
      <c r="P44" s="21">
        <v>168</v>
      </c>
      <c r="R44" s="8"/>
      <c r="S44" s="8"/>
      <c r="T44" s="8"/>
      <c r="U44" s="8"/>
      <c r="X44" s="30"/>
    </row>
    <row r="45" spans="1:24" x14ac:dyDescent="0.2">
      <c r="A45" s="20">
        <v>2009</v>
      </c>
      <c r="B45" s="29">
        <f t="shared" si="2"/>
        <v>267</v>
      </c>
      <c r="C45" s="20"/>
      <c r="D45" s="21">
        <v>109</v>
      </c>
      <c r="E45" s="21">
        <v>158</v>
      </c>
      <c r="F45" s="21"/>
      <c r="G45" s="21">
        <v>1</v>
      </c>
      <c r="H45" s="21">
        <v>25</v>
      </c>
      <c r="I45" s="21">
        <v>73</v>
      </c>
      <c r="J45" s="21">
        <v>99</v>
      </c>
      <c r="K45" s="21">
        <v>55</v>
      </c>
      <c r="L45" s="21">
        <v>14</v>
      </c>
      <c r="M45" s="22" t="s">
        <v>0</v>
      </c>
      <c r="N45" s="21"/>
      <c r="O45" s="21">
        <v>123</v>
      </c>
      <c r="P45" s="21">
        <v>144</v>
      </c>
      <c r="R45" s="8"/>
      <c r="S45" s="8"/>
      <c r="T45" s="8"/>
      <c r="U45" s="8"/>
      <c r="X45" s="30"/>
    </row>
    <row r="46" spans="1:24" x14ac:dyDescent="0.2">
      <c r="A46" s="20">
        <v>2010</v>
      </c>
      <c r="B46" s="29">
        <f t="shared" si="2"/>
        <v>286</v>
      </c>
      <c r="C46" s="20"/>
      <c r="D46" s="21">
        <v>146</v>
      </c>
      <c r="E46" s="21">
        <v>140</v>
      </c>
      <c r="F46" s="21"/>
      <c r="G46" s="21">
        <v>6</v>
      </c>
      <c r="H46" s="21">
        <v>38</v>
      </c>
      <c r="I46" s="21">
        <v>92</v>
      </c>
      <c r="J46" s="21">
        <v>89</v>
      </c>
      <c r="K46" s="21">
        <v>52</v>
      </c>
      <c r="L46" s="21">
        <v>9</v>
      </c>
      <c r="M46" s="22" t="s">
        <v>0</v>
      </c>
      <c r="N46" s="21"/>
      <c r="O46" s="21">
        <v>91</v>
      </c>
      <c r="P46" s="21">
        <v>195</v>
      </c>
      <c r="R46" s="8"/>
      <c r="S46" s="8"/>
      <c r="T46" s="8"/>
      <c r="U46" s="8"/>
      <c r="X46" s="30"/>
    </row>
    <row r="47" spans="1:24" ht="15" customHeight="1" x14ac:dyDescent="0.2">
      <c r="A47" s="20">
        <v>2011</v>
      </c>
      <c r="B47" s="29">
        <f t="shared" si="2"/>
        <v>285</v>
      </c>
      <c r="C47" s="20"/>
      <c r="D47" s="21">
        <v>149</v>
      </c>
      <c r="E47" s="21">
        <v>136</v>
      </c>
      <c r="F47" s="21"/>
      <c r="G47" s="21">
        <v>4</v>
      </c>
      <c r="H47" s="21">
        <v>28</v>
      </c>
      <c r="I47" s="21">
        <v>80</v>
      </c>
      <c r="J47" s="21">
        <v>107</v>
      </c>
      <c r="K47" s="21">
        <v>53</v>
      </c>
      <c r="L47" s="21">
        <v>13</v>
      </c>
      <c r="M47" s="22" t="s">
        <v>0</v>
      </c>
      <c r="N47" s="21"/>
      <c r="O47" s="21">
        <v>115</v>
      </c>
      <c r="P47" s="21">
        <v>170</v>
      </c>
      <c r="R47" s="8"/>
      <c r="S47" s="8"/>
      <c r="T47" s="8"/>
      <c r="U47" s="8"/>
      <c r="X47" s="30"/>
    </row>
    <row r="48" spans="1:24" x14ac:dyDescent="0.2">
      <c r="A48" s="20">
        <v>2012</v>
      </c>
      <c r="B48" s="29">
        <f t="shared" si="2"/>
        <v>292</v>
      </c>
      <c r="C48" s="20"/>
      <c r="D48" s="21">
        <v>148</v>
      </c>
      <c r="E48" s="21">
        <v>144</v>
      </c>
      <c r="F48" s="21"/>
      <c r="G48" s="21">
        <v>1</v>
      </c>
      <c r="H48" s="21">
        <v>39</v>
      </c>
      <c r="I48" s="21">
        <v>87</v>
      </c>
      <c r="J48" s="21">
        <v>94</v>
      </c>
      <c r="K48" s="21">
        <v>61</v>
      </c>
      <c r="L48" s="21">
        <v>10</v>
      </c>
      <c r="M48" s="22" t="s">
        <v>0</v>
      </c>
      <c r="N48" s="21"/>
      <c r="O48" s="21">
        <v>90</v>
      </c>
      <c r="P48" s="21">
        <v>202</v>
      </c>
      <c r="R48" s="8"/>
      <c r="S48" s="8"/>
      <c r="T48" s="8"/>
      <c r="U48" s="8"/>
      <c r="X48" s="30"/>
    </row>
    <row r="49" spans="1:24" x14ac:dyDescent="0.2">
      <c r="A49" s="20">
        <v>2013</v>
      </c>
      <c r="B49" s="29">
        <f t="shared" si="2"/>
        <v>287</v>
      </c>
      <c r="C49" s="20"/>
      <c r="D49" s="21">
        <v>138</v>
      </c>
      <c r="E49" s="21">
        <v>149</v>
      </c>
      <c r="F49" s="21"/>
      <c r="G49" s="21">
        <v>4</v>
      </c>
      <c r="H49" s="21">
        <v>32</v>
      </c>
      <c r="I49" s="21">
        <v>87</v>
      </c>
      <c r="J49" s="21">
        <v>99</v>
      </c>
      <c r="K49" s="21">
        <v>53</v>
      </c>
      <c r="L49" s="21">
        <v>10</v>
      </c>
      <c r="M49" s="22">
        <v>2</v>
      </c>
      <c r="N49" s="21"/>
      <c r="O49" s="21">
        <v>125</v>
      </c>
      <c r="P49" s="21">
        <v>162</v>
      </c>
      <c r="R49" s="8"/>
      <c r="S49" s="8"/>
      <c r="T49" s="8"/>
      <c r="U49" s="8"/>
      <c r="X49" s="30"/>
    </row>
    <row r="50" spans="1:24" x14ac:dyDescent="0.2">
      <c r="A50" s="20">
        <v>2014</v>
      </c>
      <c r="B50" s="29">
        <f t="shared" si="2"/>
        <v>282</v>
      </c>
      <c r="C50" s="20"/>
      <c r="D50" s="21">
        <v>134</v>
      </c>
      <c r="E50" s="21">
        <v>148</v>
      </c>
      <c r="F50" s="21"/>
      <c r="G50" s="21">
        <v>3</v>
      </c>
      <c r="H50" s="21">
        <v>27</v>
      </c>
      <c r="I50" s="21">
        <v>101</v>
      </c>
      <c r="J50" s="21">
        <v>102</v>
      </c>
      <c r="K50" s="21">
        <v>41</v>
      </c>
      <c r="L50" s="21">
        <v>8</v>
      </c>
      <c r="M50" s="22" t="s">
        <v>0</v>
      </c>
      <c r="N50" s="21"/>
      <c r="O50" s="21">
        <v>102</v>
      </c>
      <c r="P50" s="21">
        <v>180</v>
      </c>
      <c r="R50" s="8"/>
      <c r="S50" s="8"/>
      <c r="T50" s="8"/>
      <c r="U50" s="8"/>
      <c r="X50" s="30"/>
    </row>
    <row r="51" spans="1:24" x14ac:dyDescent="0.2">
      <c r="A51" s="20">
        <v>2015</v>
      </c>
      <c r="B51" s="29">
        <f t="shared" ref="B51:B61" si="3">IF((SUM(D51)+SUM(E51))=0,"-",(SUM(D51)+SUM(E51)))</f>
        <v>275</v>
      </c>
      <c r="C51" s="20"/>
      <c r="D51" s="21">
        <v>132</v>
      </c>
      <c r="E51" s="21">
        <v>143</v>
      </c>
      <c r="F51" s="21"/>
      <c r="G51" s="21">
        <v>2</v>
      </c>
      <c r="H51" s="21">
        <v>26</v>
      </c>
      <c r="I51" s="21">
        <v>76</v>
      </c>
      <c r="J51" s="21">
        <v>105</v>
      </c>
      <c r="K51" s="21">
        <v>56</v>
      </c>
      <c r="L51" s="21">
        <v>10</v>
      </c>
      <c r="M51" s="22" t="s">
        <v>0</v>
      </c>
      <c r="N51" s="21"/>
      <c r="O51" s="21">
        <v>101</v>
      </c>
      <c r="P51" s="21">
        <v>174</v>
      </c>
      <c r="R51" s="8"/>
      <c r="S51" s="8"/>
      <c r="T51" s="8"/>
      <c r="U51" s="8"/>
      <c r="X51" s="30"/>
    </row>
    <row r="52" spans="1:24" ht="15" customHeight="1" x14ac:dyDescent="0.2">
      <c r="A52" s="20">
        <v>2016</v>
      </c>
      <c r="B52" s="29">
        <f t="shared" si="3"/>
        <v>293</v>
      </c>
      <c r="C52" s="20"/>
      <c r="D52" s="21">
        <v>145</v>
      </c>
      <c r="E52" s="21">
        <v>148</v>
      </c>
      <c r="F52" s="21"/>
      <c r="G52" s="21">
        <v>4</v>
      </c>
      <c r="H52" s="21">
        <v>32</v>
      </c>
      <c r="I52" s="21">
        <v>98</v>
      </c>
      <c r="J52" s="21">
        <v>102</v>
      </c>
      <c r="K52" s="21">
        <v>47</v>
      </c>
      <c r="L52" s="21">
        <v>8</v>
      </c>
      <c r="M52" s="22">
        <v>2</v>
      </c>
      <c r="N52" s="21"/>
      <c r="O52" s="21">
        <v>111</v>
      </c>
      <c r="P52" s="21">
        <v>182</v>
      </c>
      <c r="R52" s="8"/>
      <c r="S52" s="8"/>
      <c r="T52" s="8"/>
      <c r="U52" s="8"/>
      <c r="X52" s="30"/>
    </row>
    <row r="53" spans="1:24" x14ac:dyDescent="0.2">
      <c r="A53" s="20">
        <v>2017</v>
      </c>
      <c r="B53" s="29">
        <f t="shared" si="3"/>
        <v>279</v>
      </c>
      <c r="C53" s="20"/>
      <c r="D53" s="21">
        <v>137</v>
      </c>
      <c r="E53" s="21">
        <v>142</v>
      </c>
      <c r="F53" s="21"/>
      <c r="G53" s="21">
        <v>2</v>
      </c>
      <c r="H53" s="21">
        <v>29</v>
      </c>
      <c r="I53" s="21">
        <v>93</v>
      </c>
      <c r="J53" s="21">
        <v>88</v>
      </c>
      <c r="K53" s="21">
        <v>60</v>
      </c>
      <c r="L53" s="21">
        <v>7</v>
      </c>
      <c r="M53" s="22" t="s">
        <v>0</v>
      </c>
      <c r="N53" s="21"/>
      <c r="O53" s="21">
        <v>103</v>
      </c>
      <c r="P53" s="21">
        <v>176</v>
      </c>
      <c r="R53" s="8"/>
      <c r="S53" s="8"/>
      <c r="T53" s="8"/>
      <c r="U53" s="8"/>
      <c r="X53" s="30"/>
    </row>
    <row r="54" spans="1:24" x14ac:dyDescent="0.2">
      <c r="A54" s="20">
        <v>2018</v>
      </c>
      <c r="B54" s="29">
        <f t="shared" si="3"/>
        <v>280</v>
      </c>
      <c r="C54" s="20"/>
      <c r="D54" s="21">
        <v>129</v>
      </c>
      <c r="E54" s="21">
        <v>151</v>
      </c>
      <c r="F54" s="21"/>
      <c r="G54" s="21">
        <v>2</v>
      </c>
      <c r="H54" s="21">
        <v>23</v>
      </c>
      <c r="I54" s="21">
        <v>86</v>
      </c>
      <c r="J54" s="21">
        <v>114</v>
      </c>
      <c r="K54" s="21">
        <v>45</v>
      </c>
      <c r="L54" s="21">
        <v>10</v>
      </c>
      <c r="M54" s="22" t="s">
        <v>0</v>
      </c>
      <c r="N54" s="21"/>
      <c r="O54" s="21">
        <v>96</v>
      </c>
      <c r="P54" s="21">
        <v>184</v>
      </c>
      <c r="R54" s="8"/>
      <c r="S54" s="8"/>
      <c r="T54" s="8"/>
      <c r="U54" s="8"/>
      <c r="X54" s="30"/>
    </row>
    <row r="55" spans="1:24" x14ac:dyDescent="0.2">
      <c r="A55" s="20">
        <v>2019</v>
      </c>
      <c r="B55" s="29">
        <f t="shared" si="3"/>
        <v>267</v>
      </c>
      <c r="C55" s="20"/>
      <c r="D55" s="21">
        <v>130</v>
      </c>
      <c r="E55" s="21">
        <v>137</v>
      </c>
      <c r="F55" s="21"/>
      <c r="G55" s="21">
        <v>4</v>
      </c>
      <c r="H55" s="21">
        <v>23</v>
      </c>
      <c r="I55" s="21">
        <v>70</v>
      </c>
      <c r="J55" s="21">
        <v>101</v>
      </c>
      <c r="K55" s="21">
        <v>57</v>
      </c>
      <c r="L55" s="21">
        <v>12</v>
      </c>
      <c r="M55" s="22" t="s">
        <v>0</v>
      </c>
      <c r="N55" s="21"/>
      <c r="O55" s="21">
        <v>92</v>
      </c>
      <c r="P55" s="21">
        <v>175</v>
      </c>
      <c r="R55" s="8"/>
      <c r="S55" s="8"/>
      <c r="T55" s="8"/>
      <c r="U55" s="8"/>
      <c r="X55" s="30"/>
    </row>
    <row r="56" spans="1:24" x14ac:dyDescent="0.2">
      <c r="A56" s="20">
        <v>2020</v>
      </c>
      <c r="B56" s="47">
        <f t="shared" si="3"/>
        <v>261</v>
      </c>
      <c r="C56" s="20"/>
      <c r="D56" s="21">
        <v>131</v>
      </c>
      <c r="E56" s="21">
        <v>130</v>
      </c>
      <c r="F56" s="21"/>
      <c r="G56" s="21">
        <v>1</v>
      </c>
      <c r="H56" s="21">
        <v>16</v>
      </c>
      <c r="I56" s="21">
        <v>94</v>
      </c>
      <c r="J56" s="21">
        <v>83</v>
      </c>
      <c r="K56" s="21">
        <v>60</v>
      </c>
      <c r="L56" s="21">
        <v>7</v>
      </c>
      <c r="M56" s="22" t="s">
        <v>0</v>
      </c>
      <c r="N56" s="21"/>
      <c r="O56" s="21">
        <v>99</v>
      </c>
      <c r="P56" s="21">
        <v>162</v>
      </c>
      <c r="R56" s="8"/>
      <c r="S56" s="8"/>
      <c r="T56" s="8"/>
      <c r="U56" s="8"/>
      <c r="X56" s="30"/>
    </row>
    <row r="57" spans="1:24" ht="15" customHeight="1" x14ac:dyDescent="0.2">
      <c r="A57" s="20">
        <v>2021</v>
      </c>
      <c r="B57" s="47">
        <f t="shared" si="3"/>
        <v>293</v>
      </c>
      <c r="C57" s="20"/>
      <c r="D57" s="21">
        <v>154</v>
      </c>
      <c r="E57" s="21">
        <v>139</v>
      </c>
      <c r="F57" s="21"/>
      <c r="G57" s="21">
        <v>4</v>
      </c>
      <c r="H57" s="21">
        <v>31</v>
      </c>
      <c r="I57" s="21">
        <v>85</v>
      </c>
      <c r="J57" s="21">
        <v>100</v>
      </c>
      <c r="K57" s="21">
        <v>58</v>
      </c>
      <c r="L57" s="21">
        <v>15</v>
      </c>
      <c r="M57" s="22" t="s">
        <v>0</v>
      </c>
      <c r="N57" s="21"/>
      <c r="O57" s="21">
        <v>94</v>
      </c>
      <c r="P57" s="21">
        <v>199</v>
      </c>
      <c r="R57" s="8"/>
      <c r="S57" s="8"/>
      <c r="T57" s="8"/>
      <c r="U57" s="8"/>
      <c r="X57" s="30"/>
    </row>
    <row r="58" spans="1:24" x14ac:dyDescent="0.2">
      <c r="A58" s="20">
        <v>2022</v>
      </c>
      <c r="B58" s="47">
        <f t="shared" si="3"/>
        <v>245</v>
      </c>
      <c r="C58" s="20"/>
      <c r="D58" s="21">
        <v>127</v>
      </c>
      <c r="E58" s="21">
        <v>118</v>
      </c>
      <c r="F58" s="21"/>
      <c r="G58" s="21">
        <v>1</v>
      </c>
      <c r="H58" s="21">
        <v>15</v>
      </c>
      <c r="I58" s="21">
        <v>58</v>
      </c>
      <c r="J58" s="21">
        <v>105</v>
      </c>
      <c r="K58" s="21">
        <v>52</v>
      </c>
      <c r="L58" s="21">
        <v>14</v>
      </c>
      <c r="M58" s="22" t="s">
        <v>0</v>
      </c>
      <c r="N58" s="21"/>
      <c r="O58" s="21">
        <v>77</v>
      </c>
      <c r="P58" s="21">
        <v>168</v>
      </c>
      <c r="R58" s="8"/>
      <c r="S58" s="8"/>
      <c r="T58" s="8"/>
      <c r="U58" s="8"/>
      <c r="X58" s="30"/>
    </row>
    <row r="59" spans="1:24" x14ac:dyDescent="0.2">
      <c r="A59" s="20">
        <v>2023</v>
      </c>
      <c r="B59" s="47">
        <f t="shared" si="3"/>
        <v>259</v>
      </c>
      <c r="C59" s="20"/>
      <c r="D59" s="21">
        <v>132</v>
      </c>
      <c r="E59" s="21">
        <v>127</v>
      </c>
      <c r="F59" s="21"/>
      <c r="G59" s="21">
        <v>4</v>
      </c>
      <c r="H59" s="21">
        <v>20</v>
      </c>
      <c r="I59" s="21">
        <v>63</v>
      </c>
      <c r="J59" s="21">
        <v>104</v>
      </c>
      <c r="K59" s="21">
        <v>53</v>
      </c>
      <c r="L59" s="21">
        <v>13</v>
      </c>
      <c r="M59" s="22">
        <v>2</v>
      </c>
      <c r="N59" s="21"/>
      <c r="O59" s="21">
        <v>81</v>
      </c>
      <c r="P59" s="21">
        <v>178</v>
      </c>
      <c r="R59" s="8"/>
      <c r="S59" s="8"/>
      <c r="T59" s="8"/>
      <c r="U59" s="8"/>
      <c r="X59" s="30"/>
    </row>
    <row r="60" spans="1:24" x14ac:dyDescent="0.2">
      <c r="A60" s="20">
        <v>2024</v>
      </c>
      <c r="B60" s="47">
        <f t="shared" ref="B60:B61" si="4">IF((SUM(D60)+SUM(E60))=0,"-",(SUM(D60)+SUM(E60)))</f>
        <v>218</v>
      </c>
      <c r="C60" s="20"/>
      <c r="D60" s="21">
        <v>112</v>
      </c>
      <c r="E60" s="21">
        <v>106</v>
      </c>
      <c r="F60" s="21"/>
      <c r="G60" s="22">
        <v>1</v>
      </c>
      <c r="H60" s="21">
        <v>12</v>
      </c>
      <c r="I60" s="21">
        <v>44</v>
      </c>
      <c r="J60" s="21">
        <v>87</v>
      </c>
      <c r="K60" s="21">
        <v>56</v>
      </c>
      <c r="L60" s="21">
        <v>18</v>
      </c>
      <c r="M60" s="22" t="s">
        <v>0</v>
      </c>
      <c r="N60" s="21"/>
      <c r="O60" s="21">
        <v>78</v>
      </c>
      <c r="P60" s="21">
        <v>140</v>
      </c>
      <c r="R60" s="8"/>
      <c r="S60" s="8"/>
      <c r="T60" s="8"/>
      <c r="U60" s="8"/>
      <c r="X60" s="30"/>
    </row>
    <row r="61" spans="1:24" x14ac:dyDescent="0.2">
      <c r="A61" s="20">
        <v>2025</v>
      </c>
      <c r="B61" s="47">
        <f t="shared" si="4"/>
        <v>251</v>
      </c>
      <c r="C61" s="20"/>
      <c r="D61" s="21">
        <v>124</v>
      </c>
      <c r="E61" s="21">
        <v>127</v>
      </c>
      <c r="F61" s="21"/>
      <c r="G61" s="22" t="s">
        <v>0</v>
      </c>
      <c r="H61" s="21">
        <v>18</v>
      </c>
      <c r="I61" s="21">
        <v>57</v>
      </c>
      <c r="J61" s="21">
        <v>102</v>
      </c>
      <c r="K61" s="21">
        <v>55</v>
      </c>
      <c r="L61" s="21">
        <v>19</v>
      </c>
      <c r="M61" s="22" t="s">
        <v>0</v>
      </c>
      <c r="N61" s="21"/>
      <c r="O61" s="21">
        <v>113</v>
      </c>
      <c r="P61" s="21">
        <v>138</v>
      </c>
      <c r="R61" s="8"/>
      <c r="S61" s="8"/>
      <c r="T61" s="8"/>
      <c r="U61" s="8"/>
      <c r="X61" s="30"/>
    </row>
    <row r="62" spans="1:24" ht="17.25" customHeight="1" x14ac:dyDescent="0.2">
      <c r="A62" s="20" t="s">
        <v>32</v>
      </c>
      <c r="B62" s="49">
        <f>SUM(B7:B16)</f>
        <v>2828</v>
      </c>
      <c r="C62" s="49"/>
      <c r="D62" s="49">
        <f t="shared" ref="D62:P62" si="5">SUM(D7:D16)</f>
        <v>1185</v>
      </c>
      <c r="E62" s="49">
        <f t="shared" si="5"/>
        <v>1347</v>
      </c>
      <c r="F62" s="49"/>
      <c r="G62" s="49">
        <f t="shared" si="5"/>
        <v>236</v>
      </c>
      <c r="H62" s="49">
        <f t="shared" si="5"/>
        <v>956</v>
      </c>
      <c r="I62" s="49">
        <f t="shared" si="5"/>
        <v>1018</v>
      </c>
      <c r="J62" s="49">
        <f t="shared" si="5"/>
        <v>452</v>
      </c>
      <c r="K62" s="49">
        <f t="shared" si="5"/>
        <v>135</v>
      </c>
      <c r="L62" s="49">
        <f t="shared" si="5"/>
        <v>30</v>
      </c>
      <c r="M62" s="49">
        <f t="shared" si="5"/>
        <v>1</v>
      </c>
      <c r="N62" s="49"/>
      <c r="O62" s="49">
        <f t="shared" si="5"/>
        <v>2123</v>
      </c>
      <c r="P62" s="49">
        <f t="shared" si="5"/>
        <v>705</v>
      </c>
      <c r="R62" s="8"/>
      <c r="S62" s="8"/>
      <c r="T62" s="8"/>
      <c r="U62" s="8"/>
    </row>
    <row r="63" spans="1:24" x14ac:dyDescent="0.2">
      <c r="A63" s="20" t="s">
        <v>22</v>
      </c>
      <c r="B63" s="49">
        <f>SUM(B17:B26)</f>
        <v>2973</v>
      </c>
      <c r="C63" s="49"/>
      <c r="D63" s="49">
        <f t="shared" ref="D63:P63" si="6">SUM(D17:D26)</f>
        <v>1437</v>
      </c>
      <c r="E63" s="49">
        <f t="shared" si="6"/>
        <v>1536</v>
      </c>
      <c r="F63" s="49"/>
      <c r="G63" s="49">
        <f t="shared" si="6"/>
        <v>69</v>
      </c>
      <c r="H63" s="49">
        <f t="shared" si="6"/>
        <v>651</v>
      </c>
      <c r="I63" s="49">
        <f t="shared" si="6"/>
        <v>1132</v>
      </c>
      <c r="J63" s="49">
        <f t="shared" si="6"/>
        <v>773</v>
      </c>
      <c r="K63" s="49">
        <f t="shared" si="6"/>
        <v>290</v>
      </c>
      <c r="L63" s="49">
        <f t="shared" si="6"/>
        <v>57</v>
      </c>
      <c r="M63" s="49">
        <f t="shared" si="6"/>
        <v>1</v>
      </c>
      <c r="N63" s="49"/>
      <c r="O63" s="49">
        <f t="shared" si="6"/>
        <v>1683</v>
      </c>
      <c r="P63" s="49">
        <f t="shared" si="6"/>
        <v>1290</v>
      </c>
      <c r="R63" s="8"/>
      <c r="S63" s="8"/>
      <c r="T63" s="8"/>
      <c r="U63" s="8"/>
    </row>
    <row r="64" spans="1:24" x14ac:dyDescent="0.2">
      <c r="A64" s="20" t="s">
        <v>20</v>
      </c>
      <c r="B64" s="49">
        <f>SUM(B27:B36)</f>
        <v>3051</v>
      </c>
      <c r="C64" s="49"/>
      <c r="D64" s="49">
        <f t="shared" ref="D64:P64" si="7">SUM(D27:D36)</f>
        <v>1489</v>
      </c>
      <c r="E64" s="49">
        <f t="shared" si="7"/>
        <v>1562</v>
      </c>
      <c r="F64" s="49"/>
      <c r="G64" s="49">
        <f t="shared" si="7"/>
        <v>47</v>
      </c>
      <c r="H64" s="49">
        <f t="shared" si="7"/>
        <v>392</v>
      </c>
      <c r="I64" s="49">
        <f t="shared" si="7"/>
        <v>1121</v>
      </c>
      <c r="J64" s="49">
        <f t="shared" si="7"/>
        <v>975</v>
      </c>
      <c r="K64" s="49">
        <f t="shared" si="7"/>
        <v>437</v>
      </c>
      <c r="L64" s="49">
        <f t="shared" si="7"/>
        <v>75</v>
      </c>
      <c r="M64" s="49">
        <f t="shared" si="7"/>
        <v>4</v>
      </c>
      <c r="N64" s="49"/>
      <c r="O64" s="49">
        <f t="shared" si="7"/>
        <v>1356</v>
      </c>
      <c r="P64" s="49">
        <f t="shared" si="7"/>
        <v>1695</v>
      </c>
      <c r="R64" s="8"/>
      <c r="S64" s="8"/>
      <c r="T64" s="8"/>
      <c r="U64" s="8"/>
    </row>
    <row r="65" spans="1:21" x14ac:dyDescent="0.2">
      <c r="A65" s="20" t="s">
        <v>23</v>
      </c>
      <c r="B65" s="49">
        <f>SUM(B37:B46)</f>
        <v>2791</v>
      </c>
      <c r="C65" s="49"/>
      <c r="D65" s="49">
        <f t="shared" ref="D65:P65" si="8">SUM(D37:D46)</f>
        <v>1329</v>
      </c>
      <c r="E65" s="49">
        <f t="shared" si="8"/>
        <v>1462</v>
      </c>
      <c r="F65" s="49"/>
      <c r="G65" s="49">
        <f t="shared" si="8"/>
        <v>39</v>
      </c>
      <c r="H65" s="49">
        <f t="shared" si="8"/>
        <v>314</v>
      </c>
      <c r="I65" s="49">
        <f t="shared" si="8"/>
        <v>798</v>
      </c>
      <c r="J65" s="49">
        <f t="shared" si="8"/>
        <v>986</v>
      </c>
      <c r="K65" s="49">
        <f t="shared" si="8"/>
        <v>532</v>
      </c>
      <c r="L65" s="49">
        <f t="shared" si="8"/>
        <v>118</v>
      </c>
      <c r="M65" s="49">
        <f t="shared" si="8"/>
        <v>4</v>
      </c>
      <c r="N65" s="49"/>
      <c r="O65" s="49">
        <f t="shared" si="8"/>
        <v>1134</v>
      </c>
      <c r="P65" s="49">
        <f t="shared" si="8"/>
        <v>1657</v>
      </c>
      <c r="R65" s="8"/>
      <c r="S65" s="8"/>
      <c r="T65" s="8"/>
      <c r="U65" s="8"/>
    </row>
    <row r="66" spans="1:21" x14ac:dyDescent="0.2">
      <c r="A66" s="20" t="s">
        <v>24</v>
      </c>
      <c r="B66" s="49">
        <f>SUM(B47:B56)</f>
        <v>2801</v>
      </c>
      <c r="C66" s="49"/>
      <c r="D66" s="49">
        <f t="shared" ref="D66:P66" si="9">SUM(D47:D56)</f>
        <v>1373</v>
      </c>
      <c r="E66" s="49">
        <f t="shared" si="9"/>
        <v>1428</v>
      </c>
      <c r="F66" s="49"/>
      <c r="G66" s="49">
        <f t="shared" si="9"/>
        <v>27</v>
      </c>
      <c r="H66" s="49">
        <f t="shared" si="9"/>
        <v>275</v>
      </c>
      <c r="I66" s="49">
        <f t="shared" si="9"/>
        <v>872</v>
      </c>
      <c r="J66" s="49">
        <f t="shared" si="9"/>
        <v>995</v>
      </c>
      <c r="K66" s="49">
        <f t="shared" si="9"/>
        <v>533</v>
      </c>
      <c r="L66" s="49">
        <f t="shared" si="9"/>
        <v>95</v>
      </c>
      <c r="M66" s="49">
        <f t="shared" si="9"/>
        <v>4</v>
      </c>
      <c r="N66" s="49"/>
      <c r="O66" s="49">
        <f t="shared" si="9"/>
        <v>1034</v>
      </c>
      <c r="P66" s="49">
        <f t="shared" si="9"/>
        <v>1767</v>
      </c>
      <c r="R66" s="8"/>
      <c r="S66" s="8"/>
      <c r="T66" s="8"/>
      <c r="U66" s="8"/>
    </row>
    <row r="67" spans="1:21" x14ac:dyDescent="0.2">
      <c r="A67" s="20" t="s">
        <v>74</v>
      </c>
      <c r="B67" s="49">
        <f>SUM(B57:B61)</f>
        <v>1266</v>
      </c>
      <c r="C67" s="49"/>
      <c r="D67" s="49">
        <f t="shared" ref="D67:P67" si="10">SUM(D57:D61)</f>
        <v>649</v>
      </c>
      <c r="E67" s="49">
        <f t="shared" si="10"/>
        <v>617</v>
      </c>
      <c r="F67" s="49"/>
      <c r="G67" s="49">
        <f t="shared" si="10"/>
        <v>10</v>
      </c>
      <c r="H67" s="49">
        <f t="shared" si="10"/>
        <v>96</v>
      </c>
      <c r="I67" s="49">
        <f t="shared" si="10"/>
        <v>307</v>
      </c>
      <c r="J67" s="49">
        <f t="shared" si="10"/>
        <v>498</v>
      </c>
      <c r="K67" s="49">
        <f t="shared" si="10"/>
        <v>274</v>
      </c>
      <c r="L67" s="49">
        <f t="shared" si="10"/>
        <v>79</v>
      </c>
      <c r="M67" s="49">
        <f t="shared" si="10"/>
        <v>2</v>
      </c>
      <c r="N67" s="49"/>
      <c r="O67" s="49">
        <f t="shared" si="10"/>
        <v>443</v>
      </c>
      <c r="P67" s="49">
        <f t="shared" si="10"/>
        <v>823</v>
      </c>
      <c r="R67" s="8"/>
      <c r="S67" s="8"/>
      <c r="T67" s="8"/>
      <c r="U67" s="8"/>
    </row>
    <row r="68" spans="1:21" ht="14.25" x14ac:dyDescent="0.2">
      <c r="A68" s="34" t="s">
        <v>75</v>
      </c>
      <c r="B68" s="50">
        <f>SUM(B7:B61)</f>
        <v>15710</v>
      </c>
      <c r="C68" s="50"/>
      <c r="D68" s="50">
        <f t="shared" ref="D68:P68" si="11">SUM(D7:D61)</f>
        <v>7462</v>
      </c>
      <c r="E68" s="50">
        <f t="shared" si="11"/>
        <v>7952</v>
      </c>
      <c r="F68" s="50"/>
      <c r="G68" s="50">
        <f t="shared" si="11"/>
        <v>428</v>
      </c>
      <c r="H68" s="50">
        <f t="shared" si="11"/>
        <v>2684</v>
      </c>
      <c r="I68" s="50">
        <f t="shared" si="11"/>
        <v>5248</v>
      </c>
      <c r="J68" s="50">
        <f t="shared" si="11"/>
        <v>4679</v>
      </c>
      <c r="K68" s="50">
        <f t="shared" si="11"/>
        <v>2201</v>
      </c>
      <c r="L68" s="50">
        <f t="shared" si="11"/>
        <v>454</v>
      </c>
      <c r="M68" s="50">
        <f t="shared" si="11"/>
        <v>16</v>
      </c>
      <c r="N68" s="50"/>
      <c r="O68" s="50">
        <f t="shared" si="11"/>
        <v>7773</v>
      </c>
      <c r="P68" s="50">
        <f t="shared" si="11"/>
        <v>7937</v>
      </c>
      <c r="R68" s="8"/>
      <c r="S68" s="8"/>
      <c r="T68" s="8"/>
      <c r="U68" s="8"/>
    </row>
    <row r="69" spans="1:21" ht="17.25" customHeight="1" x14ac:dyDescent="0.2">
      <c r="A69" s="7" t="s">
        <v>50</v>
      </c>
      <c r="B69" s="30"/>
      <c r="C69" s="7"/>
      <c r="U69" s="8"/>
    </row>
    <row r="70" spans="1:21" x14ac:dyDescent="0.2">
      <c r="A70" s="20">
        <v>1971</v>
      </c>
      <c r="B70" s="10">
        <f t="shared" ref="B70:B73" si="12">SUM(D70:E70)</f>
        <v>100</v>
      </c>
      <c r="D70" s="10">
        <f t="shared" ref="D70:E73" si="13">IF(D7="-","-",D7/$B7*100)</f>
        <v>45.033112582781456</v>
      </c>
      <c r="E70" s="10">
        <f t="shared" si="13"/>
        <v>54.966887417218544</v>
      </c>
      <c r="F70" s="10"/>
      <c r="G70" s="10">
        <f t="shared" ref="G70:M79" si="14">IF(G7="-","-",G7/$B7*100)</f>
        <v>12.251655629139073</v>
      </c>
      <c r="H70" s="10">
        <f t="shared" si="14"/>
        <v>36.423841059602644</v>
      </c>
      <c r="I70" s="10">
        <f t="shared" si="14"/>
        <v>34.437086092715234</v>
      </c>
      <c r="J70" s="10">
        <f t="shared" si="14"/>
        <v>10.596026490066226</v>
      </c>
      <c r="K70" s="10">
        <f t="shared" si="14"/>
        <v>5.298013245033113</v>
      </c>
      <c r="L70" s="10">
        <f t="shared" si="14"/>
        <v>0.66225165562913912</v>
      </c>
      <c r="M70" s="10">
        <f t="shared" si="14"/>
        <v>0.33112582781456956</v>
      </c>
      <c r="N70" s="10"/>
      <c r="O70" s="10">
        <f t="shared" ref="O70:P89" si="15">IF(O7="-","-",O7/$B7*100)</f>
        <v>86.754966887417211</v>
      </c>
      <c r="P70" s="10">
        <f t="shared" si="15"/>
        <v>13.245033112582782</v>
      </c>
      <c r="U70" s="8"/>
    </row>
    <row r="71" spans="1:21" x14ac:dyDescent="0.2">
      <c r="A71" s="20">
        <v>1972</v>
      </c>
      <c r="B71" s="10">
        <f t="shared" si="12"/>
        <v>100</v>
      </c>
      <c r="D71" s="10">
        <f t="shared" si="13"/>
        <v>46.283783783783782</v>
      </c>
      <c r="E71" s="10">
        <f t="shared" si="13"/>
        <v>53.716216216216218</v>
      </c>
      <c r="F71" s="10"/>
      <c r="G71" s="10">
        <f t="shared" si="14"/>
        <v>13.175675675675674</v>
      </c>
      <c r="H71" s="10">
        <f t="shared" si="14"/>
        <v>36.486486486486484</v>
      </c>
      <c r="I71" s="10">
        <f t="shared" si="14"/>
        <v>32.094594594594597</v>
      </c>
      <c r="J71" s="10">
        <f t="shared" si="14"/>
        <v>10.472972972972974</v>
      </c>
      <c r="K71" s="10">
        <f t="shared" si="14"/>
        <v>5.7432432432432439</v>
      </c>
      <c r="L71" s="10">
        <f t="shared" si="14"/>
        <v>2.0270270270270272</v>
      </c>
      <c r="M71" s="10" t="str">
        <f t="shared" si="14"/>
        <v>-</v>
      </c>
      <c r="N71" s="10"/>
      <c r="O71" s="10">
        <f t="shared" si="15"/>
        <v>82.094594594594597</v>
      </c>
      <c r="P71" s="10">
        <f t="shared" si="15"/>
        <v>17.905405405405407</v>
      </c>
      <c r="U71" s="8"/>
    </row>
    <row r="72" spans="1:21" x14ac:dyDescent="0.2">
      <c r="A72" s="20">
        <v>1973</v>
      </c>
      <c r="B72" s="10">
        <f t="shared" si="12"/>
        <v>100</v>
      </c>
      <c r="D72" s="10">
        <f t="shared" si="13"/>
        <v>43.812709030100336</v>
      </c>
      <c r="E72" s="10">
        <f t="shared" si="13"/>
        <v>56.187290969899664</v>
      </c>
      <c r="F72" s="10"/>
      <c r="G72" s="10">
        <f t="shared" si="14"/>
        <v>11.371237458193979</v>
      </c>
      <c r="H72" s="10">
        <f t="shared" si="14"/>
        <v>35.451505016722408</v>
      </c>
      <c r="I72" s="10">
        <f t="shared" si="14"/>
        <v>33.779264214046819</v>
      </c>
      <c r="J72" s="10">
        <f t="shared" si="14"/>
        <v>13.712374581939798</v>
      </c>
      <c r="K72" s="10">
        <f t="shared" si="14"/>
        <v>4.0133779264214047</v>
      </c>
      <c r="L72" s="10">
        <f t="shared" si="14"/>
        <v>1.6722408026755853</v>
      </c>
      <c r="M72" s="10" t="str">
        <f t="shared" si="14"/>
        <v>-</v>
      </c>
      <c r="N72" s="10"/>
      <c r="O72" s="10">
        <f t="shared" si="15"/>
        <v>78.260869565217391</v>
      </c>
      <c r="P72" s="10">
        <f t="shared" si="15"/>
        <v>21.739130434782609</v>
      </c>
      <c r="U72" s="8"/>
    </row>
    <row r="73" spans="1:21" x14ac:dyDescent="0.2">
      <c r="A73" s="20">
        <v>1974</v>
      </c>
      <c r="B73" s="10">
        <f t="shared" si="12"/>
        <v>100</v>
      </c>
      <c r="D73" s="10">
        <f t="shared" si="13"/>
        <v>47.349823321554766</v>
      </c>
      <c r="E73" s="10">
        <f t="shared" si="13"/>
        <v>52.650176678445227</v>
      </c>
      <c r="F73" s="10"/>
      <c r="G73" s="10">
        <f t="shared" si="14"/>
        <v>7.7738515901060072</v>
      </c>
      <c r="H73" s="10">
        <f t="shared" si="14"/>
        <v>35.335689045936398</v>
      </c>
      <c r="I73" s="10">
        <f t="shared" si="14"/>
        <v>39.222614840989401</v>
      </c>
      <c r="J73" s="10">
        <f t="shared" si="14"/>
        <v>11.307420494699647</v>
      </c>
      <c r="K73" s="10">
        <f t="shared" si="14"/>
        <v>4.946996466431095</v>
      </c>
      <c r="L73" s="10">
        <f t="shared" si="14"/>
        <v>1.4134275618374559</v>
      </c>
      <c r="M73" s="10" t="str">
        <f t="shared" si="14"/>
        <v>-</v>
      </c>
      <c r="N73" s="10"/>
      <c r="O73" s="10">
        <f t="shared" si="15"/>
        <v>79.15194346289752</v>
      </c>
      <c r="P73" s="10">
        <f t="shared" si="15"/>
        <v>20.848056537102476</v>
      </c>
      <c r="U73" s="8"/>
    </row>
    <row r="74" spans="1:21" ht="13.5" customHeight="1" x14ac:dyDescent="0.2">
      <c r="A74" s="20" t="s">
        <v>31</v>
      </c>
      <c r="B74" s="10">
        <v>100</v>
      </c>
      <c r="D74" s="10" t="s">
        <v>30</v>
      </c>
      <c r="E74" s="10" t="s">
        <v>30</v>
      </c>
      <c r="F74" s="10"/>
      <c r="G74" s="10">
        <f t="shared" si="14"/>
        <v>9.4594594594594597</v>
      </c>
      <c r="H74" s="10">
        <f t="shared" si="14"/>
        <v>36.486486486486484</v>
      </c>
      <c r="I74" s="10">
        <f t="shared" si="14"/>
        <v>34.797297297297298</v>
      </c>
      <c r="J74" s="10">
        <f t="shared" si="14"/>
        <v>12.5</v>
      </c>
      <c r="K74" s="10">
        <f t="shared" si="14"/>
        <v>5.4054054054054053</v>
      </c>
      <c r="L74" s="10">
        <f t="shared" si="14"/>
        <v>1.3513513513513513</v>
      </c>
      <c r="M74" s="10" t="str">
        <f t="shared" si="14"/>
        <v>-</v>
      </c>
      <c r="N74" s="10"/>
      <c r="O74" s="10">
        <f t="shared" si="15"/>
        <v>75</v>
      </c>
      <c r="P74" s="10">
        <f t="shared" si="15"/>
        <v>25</v>
      </c>
      <c r="U74" s="8"/>
    </row>
    <row r="75" spans="1:21" ht="15" customHeight="1" x14ac:dyDescent="0.2">
      <c r="A75" s="20">
        <v>1976</v>
      </c>
      <c r="B75" s="10">
        <f t="shared" ref="B75:B89" si="16">SUM(D75:E75)</f>
        <v>100</v>
      </c>
      <c r="D75" s="10">
        <f t="shared" ref="D75:E89" si="17">IF(D12="-","-",D12/$B12*100)</f>
        <v>49.090909090909093</v>
      </c>
      <c r="E75" s="10">
        <f t="shared" si="17"/>
        <v>50.909090909090907</v>
      </c>
      <c r="F75" s="10"/>
      <c r="G75" s="10">
        <f t="shared" si="14"/>
        <v>6.9090909090909092</v>
      </c>
      <c r="H75" s="10">
        <f t="shared" si="14"/>
        <v>33.090909090909093</v>
      </c>
      <c r="I75" s="10">
        <f t="shared" si="14"/>
        <v>38.909090909090907</v>
      </c>
      <c r="J75" s="10">
        <f t="shared" si="14"/>
        <v>14.545454545454545</v>
      </c>
      <c r="K75" s="10">
        <f t="shared" si="14"/>
        <v>5.8181818181818183</v>
      </c>
      <c r="L75" s="10">
        <f t="shared" si="14"/>
        <v>0.72727272727272729</v>
      </c>
      <c r="M75" s="10" t="str">
        <f t="shared" si="14"/>
        <v>-</v>
      </c>
      <c r="N75" s="10"/>
      <c r="O75" s="10">
        <f t="shared" si="15"/>
        <v>71.636363636363626</v>
      </c>
      <c r="P75" s="10">
        <f t="shared" si="15"/>
        <v>28.363636363636363</v>
      </c>
      <c r="U75" s="8"/>
    </row>
    <row r="76" spans="1:21" x14ac:dyDescent="0.2">
      <c r="A76" s="20">
        <v>1977</v>
      </c>
      <c r="B76" s="10">
        <f t="shared" si="16"/>
        <v>100</v>
      </c>
      <c r="D76" s="10">
        <f t="shared" si="17"/>
        <v>50.607287449392715</v>
      </c>
      <c r="E76" s="10">
        <f t="shared" si="17"/>
        <v>49.392712550607285</v>
      </c>
      <c r="F76" s="10"/>
      <c r="G76" s="10">
        <f t="shared" si="14"/>
        <v>7.2874493927125501</v>
      </c>
      <c r="H76" s="10">
        <f t="shared" si="14"/>
        <v>36.032388663967616</v>
      </c>
      <c r="I76" s="10">
        <f t="shared" si="14"/>
        <v>31.174089068825911</v>
      </c>
      <c r="J76" s="10">
        <f t="shared" si="14"/>
        <v>19.4331983805668</v>
      </c>
      <c r="K76" s="10">
        <f t="shared" si="14"/>
        <v>4.8582995951417001</v>
      </c>
      <c r="L76" s="10">
        <f t="shared" si="14"/>
        <v>1.214574898785425</v>
      </c>
      <c r="M76" s="10" t="str">
        <f t="shared" si="14"/>
        <v>-</v>
      </c>
      <c r="N76" s="10"/>
      <c r="O76" s="10">
        <f t="shared" si="15"/>
        <v>65.587044534412954</v>
      </c>
      <c r="P76" s="10">
        <f t="shared" si="15"/>
        <v>34.412955465587039</v>
      </c>
      <c r="U76" s="8"/>
    </row>
    <row r="77" spans="1:21" x14ac:dyDescent="0.2">
      <c r="A77" s="20">
        <v>1978</v>
      </c>
      <c r="B77" s="10">
        <f t="shared" si="16"/>
        <v>100</v>
      </c>
      <c r="D77" s="10">
        <f t="shared" si="17"/>
        <v>44.402985074626869</v>
      </c>
      <c r="E77" s="10">
        <f t="shared" si="17"/>
        <v>55.597014925373131</v>
      </c>
      <c r="F77" s="10"/>
      <c r="G77" s="10">
        <f t="shared" si="14"/>
        <v>5.9701492537313428</v>
      </c>
      <c r="H77" s="10">
        <f t="shared" si="14"/>
        <v>32.462686567164177</v>
      </c>
      <c r="I77" s="10">
        <f t="shared" si="14"/>
        <v>37.313432835820898</v>
      </c>
      <c r="J77" s="10">
        <f t="shared" si="14"/>
        <v>20.522388059701495</v>
      </c>
      <c r="K77" s="10">
        <f t="shared" si="14"/>
        <v>3.3582089552238807</v>
      </c>
      <c r="L77" s="10">
        <f t="shared" si="14"/>
        <v>0.37313432835820892</v>
      </c>
      <c r="M77" s="10" t="str">
        <f t="shared" si="14"/>
        <v>-</v>
      </c>
      <c r="N77" s="10"/>
      <c r="O77" s="10">
        <f t="shared" si="15"/>
        <v>70.149253731343293</v>
      </c>
      <c r="P77" s="10">
        <f t="shared" si="15"/>
        <v>29.850746268656714</v>
      </c>
      <c r="U77" s="8"/>
    </row>
    <row r="78" spans="1:21" x14ac:dyDescent="0.2">
      <c r="A78" s="20">
        <v>1979</v>
      </c>
      <c r="B78" s="10">
        <f t="shared" si="16"/>
        <v>100</v>
      </c>
      <c r="D78" s="10">
        <f t="shared" si="17"/>
        <v>48.473282442748086</v>
      </c>
      <c r="E78" s="10">
        <f t="shared" si="17"/>
        <v>51.526717557251914</v>
      </c>
      <c r="F78" s="10"/>
      <c r="G78" s="10">
        <f t="shared" si="14"/>
        <v>4.9618320610687023</v>
      </c>
      <c r="H78" s="10">
        <f t="shared" si="14"/>
        <v>34.351145038167942</v>
      </c>
      <c r="I78" s="10">
        <f t="shared" si="14"/>
        <v>35.114503816793892</v>
      </c>
      <c r="J78" s="10">
        <f t="shared" si="14"/>
        <v>20.229007633587788</v>
      </c>
      <c r="K78" s="10">
        <f t="shared" si="14"/>
        <v>4.9618320610687023</v>
      </c>
      <c r="L78" s="10">
        <f t="shared" si="14"/>
        <v>0.38167938931297707</v>
      </c>
      <c r="M78" s="10" t="str">
        <f t="shared" si="14"/>
        <v>-</v>
      </c>
      <c r="N78" s="10"/>
      <c r="O78" s="10">
        <f t="shared" si="15"/>
        <v>69.465648854961842</v>
      </c>
      <c r="P78" s="10">
        <f t="shared" si="15"/>
        <v>30.534351145038169</v>
      </c>
      <c r="U78" s="8"/>
    </row>
    <row r="79" spans="1:21" x14ac:dyDescent="0.2">
      <c r="A79" s="20">
        <v>1980</v>
      </c>
      <c r="B79" s="10">
        <f t="shared" si="16"/>
        <v>100</v>
      </c>
      <c r="D79" s="10">
        <f t="shared" si="17"/>
        <v>47</v>
      </c>
      <c r="E79" s="10">
        <f t="shared" si="17"/>
        <v>53</v>
      </c>
      <c r="F79" s="10"/>
      <c r="G79" s="10">
        <f t="shared" si="14"/>
        <v>3.3333333333333335</v>
      </c>
      <c r="H79" s="10">
        <f t="shared" si="14"/>
        <v>22.333333333333332</v>
      </c>
      <c r="I79" s="10">
        <f t="shared" si="14"/>
        <v>42.666666666666671</v>
      </c>
      <c r="J79" s="10">
        <f t="shared" si="14"/>
        <v>27.666666666666668</v>
      </c>
      <c r="K79" s="10">
        <f t="shared" si="14"/>
        <v>3.3333333333333335</v>
      </c>
      <c r="L79" s="10">
        <f t="shared" si="14"/>
        <v>0.66666666666666674</v>
      </c>
      <c r="M79" s="10" t="str">
        <f t="shared" si="14"/>
        <v>-</v>
      </c>
      <c r="N79" s="10"/>
      <c r="O79" s="10">
        <f t="shared" si="15"/>
        <v>69.666666666666671</v>
      </c>
      <c r="P79" s="10">
        <f t="shared" si="15"/>
        <v>30.333333333333336</v>
      </c>
      <c r="U79" s="8"/>
    </row>
    <row r="80" spans="1:21" ht="15" customHeight="1" x14ac:dyDescent="0.2">
      <c r="A80" s="20">
        <v>1981</v>
      </c>
      <c r="B80" s="10">
        <f t="shared" si="16"/>
        <v>100</v>
      </c>
      <c r="D80" s="10">
        <f t="shared" si="17"/>
        <v>45.692883895131089</v>
      </c>
      <c r="E80" s="10">
        <f t="shared" si="17"/>
        <v>54.307116104868911</v>
      </c>
      <c r="F80" s="10"/>
      <c r="G80" s="10">
        <f t="shared" ref="G80:M89" si="18">IF(G17="-","-",G17/$B17*100)</f>
        <v>2.6217228464419478</v>
      </c>
      <c r="H80" s="10">
        <f t="shared" si="18"/>
        <v>23.220973782771537</v>
      </c>
      <c r="I80" s="10">
        <f t="shared" si="18"/>
        <v>40.823970037453186</v>
      </c>
      <c r="J80" s="10">
        <f t="shared" si="18"/>
        <v>23.220973782771537</v>
      </c>
      <c r="K80" s="10">
        <f t="shared" si="18"/>
        <v>8.9887640449438209</v>
      </c>
      <c r="L80" s="10">
        <f t="shared" si="18"/>
        <v>1.1235955056179776</v>
      </c>
      <c r="M80" s="10" t="str">
        <f t="shared" si="18"/>
        <v>-</v>
      </c>
      <c r="N80" s="10"/>
      <c r="O80" s="10">
        <f t="shared" si="15"/>
        <v>65.543071161048687</v>
      </c>
      <c r="P80" s="10">
        <f t="shared" si="15"/>
        <v>34.456928838951313</v>
      </c>
      <c r="U80" s="8"/>
    </row>
    <row r="81" spans="1:21" x14ac:dyDescent="0.2">
      <c r="A81" s="20">
        <v>1982</v>
      </c>
      <c r="B81" s="10">
        <f t="shared" si="16"/>
        <v>100</v>
      </c>
      <c r="D81" s="10">
        <f t="shared" si="17"/>
        <v>48.083623693379792</v>
      </c>
      <c r="E81" s="10">
        <f t="shared" si="17"/>
        <v>51.916376306620208</v>
      </c>
      <c r="F81" s="10"/>
      <c r="G81" s="10">
        <f t="shared" si="18"/>
        <v>3.1358885017421603</v>
      </c>
      <c r="H81" s="10">
        <f t="shared" si="18"/>
        <v>25.087108013937282</v>
      </c>
      <c r="I81" s="10">
        <f t="shared" si="18"/>
        <v>42.508710801393725</v>
      </c>
      <c r="J81" s="10">
        <f t="shared" si="18"/>
        <v>20.905923344947734</v>
      </c>
      <c r="K81" s="10">
        <f t="shared" si="18"/>
        <v>7.3170731707317067</v>
      </c>
      <c r="L81" s="10">
        <f t="shared" si="18"/>
        <v>1.0452961672473868</v>
      </c>
      <c r="M81" s="10" t="str">
        <f t="shared" si="18"/>
        <v>-</v>
      </c>
      <c r="N81" s="10"/>
      <c r="O81" s="10">
        <f t="shared" si="15"/>
        <v>64.111498257839713</v>
      </c>
      <c r="P81" s="10">
        <f t="shared" si="15"/>
        <v>35.88850174216028</v>
      </c>
      <c r="U81" s="8"/>
    </row>
    <row r="82" spans="1:21" x14ac:dyDescent="0.2">
      <c r="A82" s="20">
        <v>1983</v>
      </c>
      <c r="B82" s="10">
        <f t="shared" si="16"/>
        <v>100</v>
      </c>
      <c r="D82" s="10">
        <f t="shared" si="17"/>
        <v>52.669039145907469</v>
      </c>
      <c r="E82" s="10">
        <f t="shared" si="17"/>
        <v>47.330960854092524</v>
      </c>
      <c r="F82" s="10"/>
      <c r="G82" s="10">
        <f t="shared" si="18"/>
        <v>1.4234875444839856</v>
      </c>
      <c r="H82" s="10">
        <f t="shared" si="18"/>
        <v>26.334519572953734</v>
      </c>
      <c r="I82" s="10">
        <f t="shared" si="18"/>
        <v>37.366548042704629</v>
      </c>
      <c r="J82" s="10">
        <f t="shared" si="18"/>
        <v>21.352313167259787</v>
      </c>
      <c r="K82" s="10">
        <f t="shared" si="18"/>
        <v>11.743772241992882</v>
      </c>
      <c r="L82" s="10">
        <f t="shared" si="18"/>
        <v>1.7793594306049825</v>
      </c>
      <c r="M82" s="10" t="str">
        <f t="shared" si="18"/>
        <v>-</v>
      </c>
      <c r="N82" s="10"/>
      <c r="O82" s="10">
        <f t="shared" si="15"/>
        <v>62.989323843416365</v>
      </c>
      <c r="P82" s="10">
        <f t="shared" si="15"/>
        <v>37.010676156583628</v>
      </c>
      <c r="U82" s="8"/>
    </row>
    <row r="83" spans="1:21" x14ac:dyDescent="0.2">
      <c r="A83" s="20">
        <v>1984</v>
      </c>
      <c r="B83" s="10">
        <f t="shared" si="16"/>
        <v>100</v>
      </c>
      <c r="D83" s="10">
        <f t="shared" si="17"/>
        <v>48.35164835164835</v>
      </c>
      <c r="E83" s="10">
        <f t="shared" si="17"/>
        <v>51.648351648351657</v>
      </c>
      <c r="F83" s="10"/>
      <c r="G83" s="10">
        <f t="shared" si="18"/>
        <v>2.9304029304029302</v>
      </c>
      <c r="H83" s="10">
        <f t="shared" si="18"/>
        <v>21.978021978021978</v>
      </c>
      <c r="I83" s="10">
        <f t="shared" si="18"/>
        <v>38.461538461538467</v>
      </c>
      <c r="J83" s="10">
        <f t="shared" si="18"/>
        <v>27.106227106227106</v>
      </c>
      <c r="K83" s="10">
        <f t="shared" si="18"/>
        <v>8.4249084249084252</v>
      </c>
      <c r="L83" s="10">
        <f t="shared" si="18"/>
        <v>1.098901098901099</v>
      </c>
      <c r="M83" s="10" t="str">
        <f t="shared" si="18"/>
        <v>-</v>
      </c>
      <c r="N83" s="10"/>
      <c r="O83" s="10">
        <f t="shared" si="15"/>
        <v>54.945054945054949</v>
      </c>
      <c r="P83" s="10">
        <f t="shared" si="15"/>
        <v>45.054945054945058</v>
      </c>
      <c r="U83" s="8"/>
    </row>
    <row r="84" spans="1:21" x14ac:dyDescent="0.2">
      <c r="A84" s="20">
        <v>1985</v>
      </c>
      <c r="B84" s="10">
        <f t="shared" si="16"/>
        <v>100</v>
      </c>
      <c r="D84" s="10">
        <f t="shared" si="17"/>
        <v>44.947735191637634</v>
      </c>
      <c r="E84" s="10">
        <f t="shared" si="17"/>
        <v>55.052264808362374</v>
      </c>
      <c r="F84" s="10"/>
      <c r="G84" s="10">
        <f t="shared" si="18"/>
        <v>2.7874564459930316</v>
      </c>
      <c r="H84" s="10">
        <f t="shared" si="18"/>
        <v>23.344947735191639</v>
      </c>
      <c r="I84" s="10">
        <f t="shared" si="18"/>
        <v>37.979094076655052</v>
      </c>
      <c r="J84" s="10">
        <f t="shared" si="18"/>
        <v>27.177700348432055</v>
      </c>
      <c r="K84" s="10">
        <f t="shared" si="18"/>
        <v>5.9233449477351918</v>
      </c>
      <c r="L84" s="10">
        <f t="shared" si="18"/>
        <v>2.4390243902439024</v>
      </c>
      <c r="M84" s="10">
        <f t="shared" si="18"/>
        <v>0.34843205574912894</v>
      </c>
      <c r="N84" s="10"/>
      <c r="O84" s="10">
        <f t="shared" si="15"/>
        <v>59.233449477351918</v>
      </c>
      <c r="P84" s="10">
        <f t="shared" si="15"/>
        <v>40.766550522648082</v>
      </c>
      <c r="U84" s="8"/>
    </row>
    <row r="85" spans="1:21" ht="15" customHeight="1" x14ac:dyDescent="0.2">
      <c r="A85" s="20">
        <v>1986</v>
      </c>
      <c r="B85" s="10">
        <f t="shared" si="16"/>
        <v>100</v>
      </c>
      <c r="D85" s="10">
        <f t="shared" si="17"/>
        <v>47.058823529411761</v>
      </c>
      <c r="E85" s="10">
        <f t="shared" si="17"/>
        <v>52.941176470588239</v>
      </c>
      <c r="F85" s="10"/>
      <c r="G85" s="10">
        <f t="shared" si="18"/>
        <v>2.9411764705882351</v>
      </c>
      <c r="H85" s="10">
        <f t="shared" si="18"/>
        <v>18.382352941176471</v>
      </c>
      <c r="I85" s="10">
        <f t="shared" si="18"/>
        <v>34.92647058823529</v>
      </c>
      <c r="J85" s="10">
        <f t="shared" si="18"/>
        <v>30.882352941176471</v>
      </c>
      <c r="K85" s="10">
        <f t="shared" si="18"/>
        <v>11.029411764705882</v>
      </c>
      <c r="L85" s="10">
        <f t="shared" si="18"/>
        <v>1.8382352941176472</v>
      </c>
      <c r="M85" s="10" t="str">
        <f t="shared" si="18"/>
        <v>-</v>
      </c>
      <c r="N85" s="10"/>
      <c r="O85" s="10">
        <f t="shared" si="15"/>
        <v>53.67647058823529</v>
      </c>
      <c r="P85" s="10">
        <f t="shared" si="15"/>
        <v>46.32352941176471</v>
      </c>
      <c r="U85" s="8"/>
    </row>
    <row r="86" spans="1:21" x14ac:dyDescent="0.2">
      <c r="A86" s="20">
        <v>1987</v>
      </c>
      <c r="B86" s="10">
        <f t="shared" si="16"/>
        <v>100</v>
      </c>
      <c r="D86" s="10">
        <f t="shared" si="17"/>
        <v>51.811594202898547</v>
      </c>
      <c r="E86" s="10">
        <f t="shared" si="17"/>
        <v>48.188405797101446</v>
      </c>
      <c r="F86" s="10"/>
      <c r="G86" s="10">
        <f t="shared" si="18"/>
        <v>1.4492753623188406</v>
      </c>
      <c r="H86" s="10">
        <f t="shared" si="18"/>
        <v>22.826086956521738</v>
      </c>
      <c r="I86" s="10">
        <f t="shared" si="18"/>
        <v>37.681159420289859</v>
      </c>
      <c r="J86" s="10">
        <f t="shared" si="18"/>
        <v>25</v>
      </c>
      <c r="K86" s="10">
        <f t="shared" si="18"/>
        <v>10.507246376811594</v>
      </c>
      <c r="L86" s="10">
        <f t="shared" si="18"/>
        <v>2.5362318840579712</v>
      </c>
      <c r="M86" s="10" t="str">
        <f t="shared" si="18"/>
        <v>-</v>
      </c>
      <c r="N86" s="10"/>
      <c r="O86" s="10">
        <f t="shared" si="15"/>
        <v>52.89855072463768</v>
      </c>
      <c r="P86" s="10">
        <f t="shared" si="15"/>
        <v>47.10144927536232</v>
      </c>
      <c r="U86" s="8"/>
    </row>
    <row r="87" spans="1:21" x14ac:dyDescent="0.2">
      <c r="A87" s="20">
        <v>1988</v>
      </c>
      <c r="B87" s="10">
        <f t="shared" si="16"/>
        <v>100</v>
      </c>
      <c r="D87" s="10">
        <f t="shared" si="17"/>
        <v>51.884057971014499</v>
      </c>
      <c r="E87" s="10">
        <f t="shared" si="17"/>
        <v>48.115942028985508</v>
      </c>
      <c r="F87" s="10"/>
      <c r="G87" s="10">
        <f t="shared" si="18"/>
        <v>3.4782608695652173</v>
      </c>
      <c r="H87" s="10">
        <f t="shared" si="18"/>
        <v>21.159420289855071</v>
      </c>
      <c r="I87" s="10">
        <f t="shared" si="18"/>
        <v>33.043478260869563</v>
      </c>
      <c r="J87" s="10">
        <f t="shared" si="18"/>
        <v>29.275362318840582</v>
      </c>
      <c r="K87" s="10">
        <f t="shared" si="18"/>
        <v>10.434782608695652</v>
      </c>
      <c r="L87" s="10">
        <f t="shared" si="18"/>
        <v>2.6086956521739131</v>
      </c>
      <c r="M87" s="10" t="str">
        <f t="shared" si="18"/>
        <v>-</v>
      </c>
      <c r="N87" s="10"/>
      <c r="O87" s="10">
        <f t="shared" si="15"/>
        <v>52.753623188405797</v>
      </c>
      <c r="P87" s="10">
        <f t="shared" si="15"/>
        <v>47.246376811594203</v>
      </c>
      <c r="U87" s="8"/>
    </row>
    <row r="88" spans="1:21" x14ac:dyDescent="0.2">
      <c r="A88" s="20">
        <v>1989</v>
      </c>
      <c r="B88" s="10">
        <f t="shared" si="16"/>
        <v>100</v>
      </c>
      <c r="D88" s="10">
        <f t="shared" si="17"/>
        <v>45.51083591331269</v>
      </c>
      <c r="E88" s="10">
        <f t="shared" si="17"/>
        <v>54.489164086687303</v>
      </c>
      <c r="F88" s="10"/>
      <c r="G88" s="10">
        <f t="shared" si="18"/>
        <v>1.2383900928792571</v>
      </c>
      <c r="H88" s="10">
        <f t="shared" si="18"/>
        <v>17.027863777089784</v>
      </c>
      <c r="I88" s="10">
        <f t="shared" si="18"/>
        <v>39.628482972136226</v>
      </c>
      <c r="J88" s="10">
        <f t="shared" si="18"/>
        <v>26.934984520123841</v>
      </c>
      <c r="K88" s="10">
        <f t="shared" si="18"/>
        <v>12.693498452012383</v>
      </c>
      <c r="L88" s="10">
        <f t="shared" si="18"/>
        <v>2.4767801857585141</v>
      </c>
      <c r="M88" s="10" t="str">
        <f t="shared" si="18"/>
        <v>-</v>
      </c>
      <c r="N88" s="10"/>
      <c r="O88" s="10">
        <f t="shared" si="15"/>
        <v>55.417956656346746</v>
      </c>
      <c r="P88" s="10">
        <f t="shared" si="15"/>
        <v>44.582043343653247</v>
      </c>
      <c r="U88" s="8"/>
    </row>
    <row r="89" spans="1:21" x14ac:dyDescent="0.2">
      <c r="A89" s="20">
        <v>1990</v>
      </c>
      <c r="B89" s="10">
        <f t="shared" si="16"/>
        <v>100</v>
      </c>
      <c r="D89" s="10">
        <f t="shared" si="17"/>
        <v>47.237569060773481</v>
      </c>
      <c r="E89" s="10">
        <f t="shared" si="17"/>
        <v>52.762430939226526</v>
      </c>
      <c r="F89" s="10"/>
      <c r="G89" s="10">
        <f t="shared" si="18"/>
        <v>1.3812154696132597</v>
      </c>
      <c r="H89" s="10">
        <f t="shared" si="18"/>
        <v>20.718232044198896</v>
      </c>
      <c r="I89" s="10">
        <f t="shared" si="18"/>
        <v>38.950276243093924</v>
      </c>
      <c r="J89" s="10">
        <f t="shared" si="18"/>
        <v>27.071823204419886</v>
      </c>
      <c r="K89" s="10">
        <f t="shared" si="18"/>
        <v>9.94475138121547</v>
      </c>
      <c r="L89" s="10">
        <f t="shared" si="18"/>
        <v>1.9337016574585635</v>
      </c>
      <c r="M89" s="10" t="str">
        <f t="shared" si="18"/>
        <v>-</v>
      </c>
      <c r="N89" s="10"/>
      <c r="O89" s="10">
        <f t="shared" si="15"/>
        <v>48.066298342541437</v>
      </c>
      <c r="P89" s="10">
        <f t="shared" si="15"/>
        <v>51.933701657458563</v>
      </c>
      <c r="U89" s="8"/>
    </row>
    <row r="90" spans="1:21" ht="15" customHeight="1" x14ac:dyDescent="0.2">
      <c r="A90" s="20">
        <v>1991</v>
      </c>
      <c r="B90" s="10">
        <f t="shared" ref="B90:B122" si="19">SUM(D90:E90)</f>
        <v>100</v>
      </c>
      <c r="D90" s="10">
        <f t="shared" ref="D90:E90" si="20">IF(D27="-","-",D27/$B27*100)</f>
        <v>48.456790123456791</v>
      </c>
      <c r="E90" s="10">
        <f t="shared" si="20"/>
        <v>51.543209876543209</v>
      </c>
      <c r="F90" s="10"/>
      <c r="G90" s="10">
        <f t="shared" ref="G90:M90" si="21">IF(G27="-","-",G27/$B27*100)</f>
        <v>2.4691358024691357</v>
      </c>
      <c r="H90" s="10">
        <f t="shared" si="21"/>
        <v>20.37037037037037</v>
      </c>
      <c r="I90" s="10">
        <f t="shared" si="21"/>
        <v>32.098765432098766</v>
      </c>
      <c r="J90" s="10">
        <f t="shared" si="21"/>
        <v>29.938271604938272</v>
      </c>
      <c r="K90" s="10">
        <f t="shared" si="21"/>
        <v>13.580246913580247</v>
      </c>
      <c r="L90" s="10">
        <f t="shared" si="21"/>
        <v>1.5432098765432098</v>
      </c>
      <c r="M90" s="10" t="str">
        <f t="shared" si="21"/>
        <v>-</v>
      </c>
      <c r="N90" s="10"/>
      <c r="O90" s="10">
        <f t="shared" ref="O90:P90" si="22">IF(O27="-","-",O27/$B27*100)</f>
        <v>46.604938271604937</v>
      </c>
      <c r="P90" s="10">
        <f t="shared" si="22"/>
        <v>53.395061728395063</v>
      </c>
    </row>
    <row r="91" spans="1:21" x14ac:dyDescent="0.2">
      <c r="A91" s="20">
        <v>1992</v>
      </c>
      <c r="B91" s="10">
        <f t="shared" si="19"/>
        <v>100</v>
      </c>
      <c r="D91" s="10">
        <f t="shared" ref="D91:E91" si="23">IF(D28="-","-",D28/$B28*100)</f>
        <v>46.153846153846153</v>
      </c>
      <c r="E91" s="10">
        <f t="shared" si="23"/>
        <v>53.846153846153847</v>
      </c>
      <c r="F91" s="10"/>
      <c r="G91" s="10">
        <f t="shared" ref="G91:M91" si="24">IF(G28="-","-",G28/$B28*100)</f>
        <v>2.7692307692307692</v>
      </c>
      <c r="H91" s="10">
        <f t="shared" si="24"/>
        <v>15.384615384615385</v>
      </c>
      <c r="I91" s="10">
        <f t="shared" si="24"/>
        <v>40.615384615384613</v>
      </c>
      <c r="J91" s="10">
        <f t="shared" si="24"/>
        <v>27.384615384615387</v>
      </c>
      <c r="K91" s="10">
        <f t="shared" si="24"/>
        <v>12.307692307692308</v>
      </c>
      <c r="L91" s="10">
        <f t="shared" si="24"/>
        <v>1.5384615384615385</v>
      </c>
      <c r="M91" s="10" t="str">
        <f t="shared" si="24"/>
        <v>-</v>
      </c>
      <c r="N91" s="10"/>
      <c r="O91" s="10">
        <f t="shared" ref="O91:P91" si="25">IF(O28="-","-",O28/$B28*100)</f>
        <v>46.46153846153846</v>
      </c>
      <c r="P91" s="10">
        <f t="shared" si="25"/>
        <v>53.538461538461533</v>
      </c>
    </row>
    <row r="92" spans="1:21" x14ac:dyDescent="0.2">
      <c r="A92" s="20">
        <v>1993</v>
      </c>
      <c r="B92" s="10">
        <f t="shared" si="19"/>
        <v>100</v>
      </c>
      <c r="D92" s="10">
        <f t="shared" ref="D92:E92" si="26">IF(D29="-","-",D29/$B29*100)</f>
        <v>50.455927051671736</v>
      </c>
      <c r="E92" s="10">
        <f t="shared" si="26"/>
        <v>49.544072948328264</v>
      </c>
      <c r="F92" s="10"/>
      <c r="G92" s="10">
        <f t="shared" ref="G92:M92" si="27">IF(G29="-","-",G29/$B29*100)</f>
        <v>0.91185410334346495</v>
      </c>
      <c r="H92" s="10">
        <f t="shared" si="27"/>
        <v>14.285714285714285</v>
      </c>
      <c r="I92" s="10">
        <f t="shared" si="27"/>
        <v>44.376899696048632</v>
      </c>
      <c r="J92" s="10">
        <f t="shared" si="27"/>
        <v>25.835866261398177</v>
      </c>
      <c r="K92" s="10">
        <f t="shared" si="27"/>
        <v>12.158054711246201</v>
      </c>
      <c r="L92" s="10">
        <f t="shared" si="27"/>
        <v>2.1276595744680851</v>
      </c>
      <c r="M92" s="10">
        <f t="shared" si="27"/>
        <v>0.303951367781155</v>
      </c>
      <c r="N92" s="10"/>
      <c r="O92" s="10">
        <f t="shared" ref="O92:P92" si="28">IF(O29="-","-",O29/$B29*100)</f>
        <v>44.680851063829785</v>
      </c>
      <c r="P92" s="10">
        <f t="shared" si="28"/>
        <v>55.319148936170215</v>
      </c>
    </row>
    <row r="93" spans="1:21" x14ac:dyDescent="0.2">
      <c r="A93" s="20">
        <v>1994</v>
      </c>
      <c r="B93" s="10">
        <f t="shared" si="19"/>
        <v>100</v>
      </c>
      <c r="D93" s="10">
        <f t="shared" ref="D93:E93" si="29">IF(D30="-","-",D30/$B30*100)</f>
        <v>52.475247524752476</v>
      </c>
      <c r="E93" s="10">
        <f t="shared" si="29"/>
        <v>47.524752475247524</v>
      </c>
      <c r="F93" s="10"/>
      <c r="G93" s="10">
        <f t="shared" ref="G93:M93" si="30">IF(G30="-","-",G30/$B30*100)</f>
        <v>2.3102310231023102</v>
      </c>
      <c r="H93" s="10">
        <f t="shared" si="30"/>
        <v>13.531353135313532</v>
      </c>
      <c r="I93" s="10">
        <f t="shared" si="30"/>
        <v>39.273927392739274</v>
      </c>
      <c r="J93" s="10">
        <f t="shared" si="30"/>
        <v>29.702970297029701</v>
      </c>
      <c r="K93" s="10">
        <f t="shared" si="30"/>
        <v>11.55115511551155</v>
      </c>
      <c r="L93" s="10">
        <f t="shared" si="30"/>
        <v>3.6303630363036308</v>
      </c>
      <c r="M93" s="10" t="str">
        <f t="shared" si="30"/>
        <v>-</v>
      </c>
      <c r="N93" s="10"/>
      <c r="O93" s="10">
        <f t="shared" ref="O93:P93" si="31">IF(O30="-","-",O30/$B30*100)</f>
        <v>46.204620462046201</v>
      </c>
      <c r="P93" s="10">
        <f t="shared" si="31"/>
        <v>53.795379537953792</v>
      </c>
    </row>
    <row r="94" spans="1:21" x14ac:dyDescent="0.2">
      <c r="A94" s="20">
        <v>1995</v>
      </c>
      <c r="B94" s="10">
        <f t="shared" si="19"/>
        <v>100</v>
      </c>
      <c r="D94" s="10">
        <f t="shared" ref="D94:E94" si="32">IF(D31="-","-",D31/$B31*100)</f>
        <v>50.295857988165679</v>
      </c>
      <c r="E94" s="10">
        <f t="shared" si="32"/>
        <v>49.704142011834321</v>
      </c>
      <c r="F94" s="10"/>
      <c r="G94" s="10">
        <f t="shared" ref="G94:M94" si="33">IF(G31="-","-",G31/$B31*100)</f>
        <v>0.8875739644970414</v>
      </c>
      <c r="H94" s="10">
        <f t="shared" si="33"/>
        <v>13.017751479289942</v>
      </c>
      <c r="I94" s="10">
        <f t="shared" si="33"/>
        <v>37.869822485207102</v>
      </c>
      <c r="J94" s="10">
        <f t="shared" si="33"/>
        <v>31.065088757396449</v>
      </c>
      <c r="K94" s="10">
        <f t="shared" si="33"/>
        <v>15.384615384615385</v>
      </c>
      <c r="L94" s="10">
        <f t="shared" si="33"/>
        <v>1.7751479289940828</v>
      </c>
      <c r="M94" s="10" t="str">
        <f t="shared" si="33"/>
        <v>-</v>
      </c>
      <c r="N94" s="10"/>
      <c r="O94" s="10">
        <f t="shared" ref="O94:P94" si="34">IF(O31="-","-",O31/$B31*100)</f>
        <v>45.562130177514796</v>
      </c>
      <c r="P94" s="10">
        <f t="shared" si="34"/>
        <v>54.437869822485204</v>
      </c>
    </row>
    <row r="95" spans="1:21" ht="15" customHeight="1" x14ac:dyDescent="0.2">
      <c r="A95" s="20">
        <v>1996</v>
      </c>
      <c r="B95" s="10">
        <f t="shared" si="19"/>
        <v>100</v>
      </c>
      <c r="D95" s="10">
        <f t="shared" ref="D95:E95" si="35">IF(D32="-","-",D32/$B32*100)</f>
        <v>48.620689655172413</v>
      </c>
      <c r="E95" s="10">
        <f t="shared" si="35"/>
        <v>51.379310344827587</v>
      </c>
      <c r="F95" s="10"/>
      <c r="G95" s="10" t="str">
        <f t="shared" ref="G95:M95" si="36">IF(G32="-","-",G32/$B32*100)</f>
        <v>-</v>
      </c>
      <c r="H95" s="10">
        <f t="shared" si="36"/>
        <v>13.103448275862069</v>
      </c>
      <c r="I95" s="10">
        <f t="shared" si="36"/>
        <v>39.655172413793103</v>
      </c>
      <c r="J95" s="10">
        <f t="shared" si="36"/>
        <v>31.379310344827587</v>
      </c>
      <c r="K95" s="10">
        <f t="shared" si="36"/>
        <v>14.482758620689657</v>
      </c>
      <c r="L95" s="10">
        <f t="shared" si="36"/>
        <v>1.3793103448275863</v>
      </c>
      <c r="M95" s="10" t="str">
        <f t="shared" si="36"/>
        <v>-</v>
      </c>
      <c r="N95" s="10"/>
      <c r="O95" s="10">
        <f t="shared" ref="O95:P95" si="37">IF(O32="-","-",O32/$B32*100)</f>
        <v>41.379310344827587</v>
      </c>
      <c r="P95" s="10">
        <f t="shared" si="37"/>
        <v>58.620689655172406</v>
      </c>
    </row>
    <row r="96" spans="1:21" x14ac:dyDescent="0.2">
      <c r="A96" s="20">
        <v>1997</v>
      </c>
      <c r="B96" s="10">
        <f t="shared" si="19"/>
        <v>100</v>
      </c>
      <c r="D96" s="10">
        <f t="shared" ref="D96:E96" si="38">IF(D33="-","-",D33/$B33*100)</f>
        <v>51.048951048951054</v>
      </c>
      <c r="E96" s="10">
        <f t="shared" si="38"/>
        <v>48.951048951048953</v>
      </c>
      <c r="F96" s="10"/>
      <c r="G96" s="10">
        <f t="shared" ref="G96:M96" si="39">IF(G33="-","-",G33/$B33*100)</f>
        <v>1.7482517482517483</v>
      </c>
      <c r="H96" s="10">
        <f t="shared" si="39"/>
        <v>9.79020979020979</v>
      </c>
      <c r="I96" s="10">
        <f t="shared" si="39"/>
        <v>38.111888111888106</v>
      </c>
      <c r="J96" s="10">
        <f t="shared" si="39"/>
        <v>31.818181818181817</v>
      </c>
      <c r="K96" s="10">
        <f t="shared" si="39"/>
        <v>14.685314685314685</v>
      </c>
      <c r="L96" s="10">
        <f t="shared" si="39"/>
        <v>3.8461538461538463</v>
      </c>
      <c r="M96" s="10" t="str">
        <f t="shared" si="39"/>
        <v>-</v>
      </c>
      <c r="N96" s="10"/>
      <c r="O96" s="10">
        <f t="shared" ref="O96:P96" si="40">IF(O33="-","-",O33/$B33*100)</f>
        <v>42.657342657342653</v>
      </c>
      <c r="P96" s="10">
        <f t="shared" si="40"/>
        <v>57.342657342657347</v>
      </c>
    </row>
    <row r="97" spans="1:16" x14ac:dyDescent="0.2">
      <c r="A97" s="20">
        <v>1998</v>
      </c>
      <c r="B97" s="10">
        <f t="shared" si="19"/>
        <v>100</v>
      </c>
      <c r="D97" s="10">
        <f t="shared" ref="D97:E97" si="41">IF(D34="-","-",D34/$B34*100)</f>
        <v>46.945337620578783</v>
      </c>
      <c r="E97" s="10">
        <f t="shared" si="41"/>
        <v>53.054662379421224</v>
      </c>
      <c r="F97" s="10"/>
      <c r="G97" s="10">
        <f t="shared" ref="G97:M97" si="42">IF(G34="-","-",G34/$B34*100)</f>
        <v>0.96463022508038598</v>
      </c>
      <c r="H97" s="10">
        <f t="shared" si="42"/>
        <v>9.0032154340836019</v>
      </c>
      <c r="I97" s="10">
        <f t="shared" si="42"/>
        <v>32.475884244372985</v>
      </c>
      <c r="J97" s="10">
        <f t="shared" si="42"/>
        <v>37.942122186495176</v>
      </c>
      <c r="K97" s="10">
        <f t="shared" si="42"/>
        <v>16.39871382636656</v>
      </c>
      <c r="L97" s="10">
        <f t="shared" si="42"/>
        <v>2.8938906752411575</v>
      </c>
      <c r="M97" s="10">
        <f t="shared" si="42"/>
        <v>0.32154340836012862</v>
      </c>
      <c r="N97" s="10"/>
      <c r="O97" s="10">
        <f t="shared" ref="O97:P97" si="43">IF(O34="-","-",O34/$B34*100)</f>
        <v>45.659163987138264</v>
      </c>
      <c r="P97" s="10">
        <f t="shared" si="43"/>
        <v>54.340836012861736</v>
      </c>
    </row>
    <row r="98" spans="1:16" x14ac:dyDescent="0.2">
      <c r="A98" s="20">
        <v>1999</v>
      </c>
      <c r="B98" s="10">
        <f t="shared" si="19"/>
        <v>100</v>
      </c>
      <c r="D98" s="10">
        <f t="shared" ref="D98:E98" si="44">IF(D35="-","-",D35/$B35*100)</f>
        <v>49.128919860627178</v>
      </c>
      <c r="E98" s="10">
        <f t="shared" si="44"/>
        <v>50.871080139372829</v>
      </c>
      <c r="F98" s="10"/>
      <c r="G98" s="10">
        <f t="shared" ref="G98:M98" si="45">IF(G35="-","-",G35/$B35*100)</f>
        <v>1.3937282229965158</v>
      </c>
      <c r="H98" s="10">
        <f t="shared" si="45"/>
        <v>9.4076655052264808</v>
      </c>
      <c r="I98" s="10">
        <f t="shared" si="45"/>
        <v>34.146341463414636</v>
      </c>
      <c r="J98" s="10">
        <f t="shared" si="45"/>
        <v>34.843205574912893</v>
      </c>
      <c r="K98" s="10">
        <f t="shared" si="45"/>
        <v>16.724738675958189</v>
      </c>
      <c r="L98" s="10">
        <f t="shared" si="45"/>
        <v>3.1358885017421603</v>
      </c>
      <c r="M98" s="10">
        <f t="shared" si="45"/>
        <v>0.34843205574912894</v>
      </c>
      <c r="N98" s="10"/>
      <c r="O98" s="10">
        <f t="shared" ref="O98:P98" si="46">IF(O35="-","-",O35/$B35*100)</f>
        <v>44.947735191637634</v>
      </c>
      <c r="P98" s="10">
        <f t="shared" si="46"/>
        <v>55.052264808362374</v>
      </c>
    </row>
    <row r="99" spans="1:16" x14ac:dyDescent="0.2">
      <c r="A99" s="20">
        <v>2000</v>
      </c>
      <c r="B99" s="10">
        <f t="shared" si="19"/>
        <v>100</v>
      </c>
      <c r="D99" s="10">
        <f t="shared" ref="D99:E99" si="47">IF(D36="-","-",D36/$B36*100)</f>
        <v>43.798449612403104</v>
      </c>
      <c r="E99" s="10">
        <f t="shared" si="47"/>
        <v>56.201550387596896</v>
      </c>
      <c r="F99" s="10"/>
      <c r="G99" s="10">
        <f t="shared" ref="G99:M99" si="48">IF(G36="-","-",G36/$B36*100)</f>
        <v>1.9379844961240309</v>
      </c>
      <c r="H99" s="10">
        <f t="shared" si="48"/>
        <v>8.9147286821705425</v>
      </c>
      <c r="I99" s="10">
        <f t="shared" si="48"/>
        <v>26.744186046511626</v>
      </c>
      <c r="J99" s="10">
        <f t="shared" si="48"/>
        <v>42.248062015503876</v>
      </c>
      <c r="K99" s="10">
        <f t="shared" si="48"/>
        <v>16.666666666666664</v>
      </c>
      <c r="L99" s="10">
        <f t="shared" si="48"/>
        <v>3.1007751937984498</v>
      </c>
      <c r="M99" s="10">
        <f t="shared" si="48"/>
        <v>0.38759689922480622</v>
      </c>
      <c r="N99" s="10"/>
      <c r="O99" s="10">
        <f t="shared" ref="O99:P99" si="49">IF(O36="-","-",O36/$B36*100)</f>
        <v>38.759689922480625</v>
      </c>
      <c r="P99" s="10">
        <f t="shared" si="49"/>
        <v>61.240310077519375</v>
      </c>
    </row>
    <row r="100" spans="1:16" ht="15" customHeight="1" x14ac:dyDescent="0.2">
      <c r="A100" s="20">
        <v>2001</v>
      </c>
      <c r="B100" s="10">
        <f t="shared" si="19"/>
        <v>100</v>
      </c>
      <c r="D100" s="10">
        <f t="shared" ref="D100:E100" si="50">IF(D37="-","-",D37/$B37*100)</f>
        <v>49.116607773851591</v>
      </c>
      <c r="E100" s="10">
        <f t="shared" si="50"/>
        <v>50.883392226148402</v>
      </c>
      <c r="F100" s="10"/>
      <c r="G100" s="10">
        <f t="shared" ref="G100:M100" si="51">IF(G37="-","-",G37/$B37*100)</f>
        <v>1.4134275618374559</v>
      </c>
      <c r="H100" s="10">
        <f t="shared" si="51"/>
        <v>11.66077738515901</v>
      </c>
      <c r="I100" s="10">
        <f t="shared" si="51"/>
        <v>30.3886925795053</v>
      </c>
      <c r="J100" s="10">
        <f t="shared" si="51"/>
        <v>36.74911660777385</v>
      </c>
      <c r="K100" s="10">
        <f t="shared" si="51"/>
        <v>15.19434628975265</v>
      </c>
      <c r="L100" s="10">
        <f t="shared" si="51"/>
        <v>4.5936395759717312</v>
      </c>
      <c r="M100" s="10" t="str">
        <f t="shared" si="51"/>
        <v>-</v>
      </c>
      <c r="N100" s="10"/>
      <c r="O100" s="10">
        <f t="shared" ref="O100:P100" si="52">IF(O37="-","-",O37/$B37*100)</f>
        <v>44.522968197879855</v>
      </c>
      <c r="P100" s="10">
        <f t="shared" si="52"/>
        <v>55.477031802120138</v>
      </c>
    </row>
    <row r="101" spans="1:16" x14ac:dyDescent="0.2">
      <c r="A101" s="20">
        <v>2002</v>
      </c>
      <c r="B101" s="10">
        <f t="shared" si="19"/>
        <v>100</v>
      </c>
      <c r="D101" s="10">
        <f t="shared" ref="D101:E101" si="53">IF(D38="-","-",D38/$B38*100)</f>
        <v>48.3271375464684</v>
      </c>
      <c r="E101" s="10">
        <f t="shared" si="53"/>
        <v>51.6728624535316</v>
      </c>
      <c r="F101" s="10"/>
      <c r="G101" s="10">
        <f t="shared" ref="G101:M101" si="54">IF(G38="-","-",G38/$B38*100)</f>
        <v>1.1152416356877324</v>
      </c>
      <c r="H101" s="10">
        <f t="shared" si="54"/>
        <v>11.524163568773234</v>
      </c>
      <c r="I101" s="10">
        <f t="shared" si="54"/>
        <v>28.996282527881039</v>
      </c>
      <c r="J101" s="10">
        <f t="shared" si="54"/>
        <v>33.457249070631974</v>
      </c>
      <c r="K101" s="10">
        <f t="shared" si="54"/>
        <v>22.304832713754646</v>
      </c>
      <c r="L101" s="10">
        <f t="shared" si="54"/>
        <v>2.6022304832713754</v>
      </c>
      <c r="M101" s="10" t="str">
        <f t="shared" si="54"/>
        <v>-</v>
      </c>
      <c r="N101" s="10"/>
      <c r="O101" s="10">
        <f t="shared" ref="O101:P101" si="55">IF(O38="-","-",O38/$B38*100)</f>
        <v>41.635687732342006</v>
      </c>
      <c r="P101" s="10">
        <f t="shared" si="55"/>
        <v>58.364312267657994</v>
      </c>
    </row>
    <row r="102" spans="1:16" x14ac:dyDescent="0.2">
      <c r="A102" s="20">
        <v>2003</v>
      </c>
      <c r="B102" s="10">
        <f t="shared" si="19"/>
        <v>100</v>
      </c>
      <c r="D102" s="10">
        <f t="shared" ref="D102:E102" si="56">IF(D39="-","-",D39/$B39*100)</f>
        <v>49.618320610687022</v>
      </c>
      <c r="E102" s="10">
        <f t="shared" si="56"/>
        <v>50.381679389312971</v>
      </c>
      <c r="F102" s="10"/>
      <c r="G102" s="10">
        <f t="shared" ref="G102:M102" si="57">IF(G39="-","-",G39/$B39*100)</f>
        <v>1.1450381679389312</v>
      </c>
      <c r="H102" s="10">
        <f t="shared" si="57"/>
        <v>11.450381679389313</v>
      </c>
      <c r="I102" s="10">
        <f t="shared" si="57"/>
        <v>28.244274809160309</v>
      </c>
      <c r="J102" s="10">
        <f t="shared" si="57"/>
        <v>38.549618320610683</v>
      </c>
      <c r="K102" s="10">
        <f t="shared" si="57"/>
        <v>19.083969465648856</v>
      </c>
      <c r="L102" s="10">
        <f t="shared" si="57"/>
        <v>1.5267175572519083</v>
      </c>
      <c r="M102" s="10" t="str">
        <f t="shared" si="57"/>
        <v>-</v>
      </c>
      <c r="N102" s="10"/>
      <c r="O102" s="10">
        <f t="shared" ref="O102:P102" si="58">IF(O39="-","-",O39/$B39*100)</f>
        <v>41.221374045801525</v>
      </c>
      <c r="P102" s="10">
        <f t="shared" si="58"/>
        <v>58.778625954198475</v>
      </c>
    </row>
    <row r="103" spans="1:16" x14ac:dyDescent="0.2">
      <c r="A103" s="20">
        <v>2004</v>
      </c>
      <c r="B103" s="10">
        <f t="shared" si="19"/>
        <v>100</v>
      </c>
      <c r="D103" s="10">
        <f t="shared" ref="D103:E103" si="59">IF(D40="-","-",D40/$B40*100)</f>
        <v>45.195729537366546</v>
      </c>
      <c r="E103" s="10">
        <f t="shared" si="59"/>
        <v>54.804270462633454</v>
      </c>
      <c r="F103" s="10"/>
      <c r="G103" s="10">
        <f t="shared" ref="G103:M103" si="60">IF(G40="-","-",G40/$B40*100)</f>
        <v>1.0676156583629894</v>
      </c>
      <c r="H103" s="10">
        <f t="shared" si="60"/>
        <v>11.387900355871885</v>
      </c>
      <c r="I103" s="10">
        <f t="shared" si="60"/>
        <v>23.487544483985765</v>
      </c>
      <c r="J103" s="10">
        <f t="shared" si="60"/>
        <v>35.231316725978644</v>
      </c>
      <c r="K103" s="10">
        <f t="shared" si="60"/>
        <v>22.77580071174377</v>
      </c>
      <c r="L103" s="10">
        <f t="shared" si="60"/>
        <v>6.0498220640569391</v>
      </c>
      <c r="M103" s="10" t="str">
        <f t="shared" si="60"/>
        <v>-</v>
      </c>
      <c r="N103" s="10"/>
      <c r="O103" s="10">
        <f t="shared" ref="O103:P103" si="61">IF(O40="-","-",O40/$B40*100)</f>
        <v>34.163701067615662</v>
      </c>
      <c r="P103" s="10">
        <f t="shared" si="61"/>
        <v>65.836298932384338</v>
      </c>
    </row>
    <row r="104" spans="1:16" x14ac:dyDescent="0.2">
      <c r="A104" s="20">
        <v>2005</v>
      </c>
      <c r="B104" s="10">
        <f t="shared" si="19"/>
        <v>100</v>
      </c>
      <c r="D104" s="10">
        <f t="shared" ref="D104:E104" si="62">IF(D41="-","-",D41/$B41*100)</f>
        <v>48.880597014925378</v>
      </c>
      <c r="E104" s="10">
        <f t="shared" si="62"/>
        <v>51.119402985074622</v>
      </c>
      <c r="F104" s="10"/>
      <c r="G104" s="10">
        <f t="shared" ref="G104:M104" si="63">IF(G41="-","-",G41/$B41*100)</f>
        <v>1.8656716417910446</v>
      </c>
      <c r="H104" s="10">
        <f t="shared" si="63"/>
        <v>13.805970149253731</v>
      </c>
      <c r="I104" s="10">
        <f t="shared" si="63"/>
        <v>27.611940298507463</v>
      </c>
      <c r="J104" s="10">
        <f t="shared" si="63"/>
        <v>35.074626865671647</v>
      </c>
      <c r="K104" s="10">
        <f t="shared" si="63"/>
        <v>16.417910447761194</v>
      </c>
      <c r="L104" s="10">
        <f t="shared" si="63"/>
        <v>4.4776119402985071</v>
      </c>
      <c r="M104" s="10">
        <f t="shared" si="63"/>
        <v>0.74626865671641784</v>
      </c>
      <c r="N104" s="10"/>
      <c r="O104" s="10">
        <f t="shared" ref="O104:P104" si="64">IF(O41="-","-",O41/$B41*100)</f>
        <v>42.537313432835823</v>
      </c>
      <c r="P104" s="10">
        <f t="shared" si="64"/>
        <v>57.462686567164177</v>
      </c>
    </row>
    <row r="105" spans="1:16" ht="15" customHeight="1" x14ac:dyDescent="0.2">
      <c r="A105" s="20">
        <v>2006</v>
      </c>
      <c r="B105" s="10">
        <f t="shared" si="19"/>
        <v>100</v>
      </c>
      <c r="D105" s="10">
        <f t="shared" ref="D105:E105" si="65">IF(D42="-","-",D42/$B42*100)</f>
        <v>46.440677966101696</v>
      </c>
      <c r="E105" s="10">
        <f t="shared" si="65"/>
        <v>53.559322033898304</v>
      </c>
      <c r="F105" s="10"/>
      <c r="G105" s="10">
        <f t="shared" ref="G105:M105" si="66">IF(G42="-","-",G42/$B42*100)</f>
        <v>1.6949152542372881</v>
      </c>
      <c r="H105" s="10">
        <f t="shared" si="66"/>
        <v>8.8135593220338979</v>
      </c>
      <c r="I105" s="10">
        <f t="shared" si="66"/>
        <v>29.830508474576273</v>
      </c>
      <c r="J105" s="10">
        <f t="shared" si="66"/>
        <v>34.576271186440678</v>
      </c>
      <c r="K105" s="10">
        <f t="shared" si="66"/>
        <v>20</v>
      </c>
      <c r="L105" s="10">
        <f t="shared" si="66"/>
        <v>4.7457627118644066</v>
      </c>
      <c r="M105" s="10">
        <f t="shared" si="66"/>
        <v>0.33898305084745761</v>
      </c>
      <c r="N105" s="10"/>
      <c r="O105" s="10">
        <f t="shared" ref="O105:P105" si="67">IF(O42="-","-",O42/$B42*100)</f>
        <v>40.677966101694921</v>
      </c>
      <c r="P105" s="10">
        <f t="shared" si="67"/>
        <v>59.322033898305079</v>
      </c>
    </row>
    <row r="106" spans="1:16" x14ac:dyDescent="0.2">
      <c r="A106" s="20">
        <v>2007</v>
      </c>
      <c r="B106" s="10">
        <f t="shared" si="19"/>
        <v>100</v>
      </c>
      <c r="D106" s="10">
        <f t="shared" ref="D106:E106" si="68">IF(D43="-","-",D43/$B43*100)</f>
        <v>49.650349650349654</v>
      </c>
      <c r="E106" s="10">
        <f t="shared" si="68"/>
        <v>50.349650349650354</v>
      </c>
      <c r="F106" s="10"/>
      <c r="G106" s="10">
        <f t="shared" ref="G106:M106" si="69">IF(G43="-","-",G43/$B43*100)</f>
        <v>1.7482517482517483</v>
      </c>
      <c r="H106" s="10">
        <f t="shared" si="69"/>
        <v>10.839160839160838</v>
      </c>
      <c r="I106" s="10">
        <f t="shared" si="69"/>
        <v>27.62237762237762</v>
      </c>
      <c r="J106" s="10">
        <f t="shared" si="69"/>
        <v>40.909090909090914</v>
      </c>
      <c r="K106" s="10">
        <f t="shared" si="69"/>
        <v>13.986013986013987</v>
      </c>
      <c r="L106" s="10">
        <f t="shared" si="69"/>
        <v>4.895104895104895</v>
      </c>
      <c r="M106" s="10" t="str">
        <f t="shared" si="69"/>
        <v>-</v>
      </c>
      <c r="N106" s="10"/>
      <c r="O106" s="10">
        <f t="shared" ref="O106:P106" si="70">IF(O43="-","-",O43/$B43*100)</f>
        <v>41.25874125874126</v>
      </c>
      <c r="P106" s="10">
        <f t="shared" si="70"/>
        <v>58.74125874125874</v>
      </c>
    </row>
    <row r="107" spans="1:16" x14ac:dyDescent="0.2">
      <c r="A107" s="20">
        <v>2008</v>
      </c>
      <c r="B107" s="10">
        <f t="shared" si="19"/>
        <v>100</v>
      </c>
      <c r="D107" s="10">
        <f t="shared" ref="D107:E107" si="71">IF(D44="-","-",D44/$B44*100)</f>
        <v>46.938775510204081</v>
      </c>
      <c r="E107" s="10">
        <f t="shared" si="71"/>
        <v>53.061224489795919</v>
      </c>
      <c r="F107" s="10"/>
      <c r="G107" s="10">
        <f t="shared" ref="G107:M107" si="72">IF(G44="-","-",G44/$B44*100)</f>
        <v>1.3605442176870748</v>
      </c>
      <c r="H107" s="10">
        <f t="shared" si="72"/>
        <v>10.544217687074831</v>
      </c>
      <c r="I107" s="10">
        <f t="shared" si="72"/>
        <v>29.931972789115648</v>
      </c>
      <c r="J107" s="10">
        <f t="shared" si="72"/>
        <v>30.952380952380953</v>
      </c>
      <c r="K107" s="10">
        <f t="shared" si="72"/>
        <v>22.108843537414966</v>
      </c>
      <c r="L107" s="10">
        <f t="shared" si="72"/>
        <v>4.7619047619047619</v>
      </c>
      <c r="M107" s="10">
        <f t="shared" si="72"/>
        <v>0.3401360544217687</v>
      </c>
      <c r="N107" s="10"/>
      <c r="O107" s="10">
        <f t="shared" ref="O107:P107" si="73">IF(O44="-","-",O44/$B44*100)</f>
        <v>42.857142857142854</v>
      </c>
      <c r="P107" s="10">
        <f t="shared" si="73"/>
        <v>57.142857142857139</v>
      </c>
    </row>
    <row r="108" spans="1:16" x14ac:dyDescent="0.2">
      <c r="A108" s="20">
        <v>2009</v>
      </c>
      <c r="B108" s="10">
        <f t="shared" si="19"/>
        <v>100</v>
      </c>
      <c r="D108" s="10">
        <f t="shared" ref="D108:E108" si="74">IF(D45="-","-",D45/$B45*100)</f>
        <v>40.823970037453186</v>
      </c>
      <c r="E108" s="10">
        <f t="shared" si="74"/>
        <v>59.176029962546814</v>
      </c>
      <c r="F108" s="10"/>
      <c r="G108" s="10">
        <f t="shared" ref="G108:M108" si="75">IF(G45="-","-",G45/$B45*100)</f>
        <v>0.37453183520599254</v>
      </c>
      <c r="H108" s="10">
        <f t="shared" si="75"/>
        <v>9.3632958801498134</v>
      </c>
      <c r="I108" s="10">
        <f t="shared" si="75"/>
        <v>27.340823970037455</v>
      </c>
      <c r="J108" s="10">
        <f t="shared" si="75"/>
        <v>37.078651685393261</v>
      </c>
      <c r="K108" s="10">
        <f t="shared" si="75"/>
        <v>20.599250936329589</v>
      </c>
      <c r="L108" s="10">
        <f t="shared" si="75"/>
        <v>5.2434456928838955</v>
      </c>
      <c r="M108" s="10" t="str">
        <f t="shared" si="75"/>
        <v>-</v>
      </c>
      <c r="N108" s="10"/>
      <c r="O108" s="10">
        <f t="shared" ref="O108:P108" si="76">IF(O45="-","-",O45/$B45*100)</f>
        <v>46.067415730337082</v>
      </c>
      <c r="P108" s="10">
        <f t="shared" si="76"/>
        <v>53.932584269662918</v>
      </c>
    </row>
    <row r="109" spans="1:16" x14ac:dyDescent="0.2">
      <c r="A109" s="20">
        <v>2010</v>
      </c>
      <c r="B109" s="10">
        <f t="shared" si="19"/>
        <v>100</v>
      </c>
      <c r="D109" s="10">
        <f t="shared" ref="D109:E109" si="77">IF(D46="-","-",D46/$B46*100)</f>
        <v>51.048951048951054</v>
      </c>
      <c r="E109" s="10">
        <f t="shared" si="77"/>
        <v>48.951048951048953</v>
      </c>
      <c r="F109" s="10"/>
      <c r="G109" s="10">
        <f t="shared" ref="G109:M109" si="78">IF(G46="-","-",G46/$B46*100)</f>
        <v>2.0979020979020979</v>
      </c>
      <c r="H109" s="10">
        <f t="shared" si="78"/>
        <v>13.286713286713287</v>
      </c>
      <c r="I109" s="10">
        <f t="shared" si="78"/>
        <v>32.167832167832167</v>
      </c>
      <c r="J109" s="10">
        <f t="shared" si="78"/>
        <v>31.11888111888112</v>
      </c>
      <c r="K109" s="10">
        <f t="shared" si="78"/>
        <v>18.181818181818183</v>
      </c>
      <c r="L109" s="10">
        <f t="shared" si="78"/>
        <v>3.1468531468531471</v>
      </c>
      <c r="M109" s="10" t="str">
        <f t="shared" si="78"/>
        <v>-</v>
      </c>
      <c r="N109" s="10"/>
      <c r="O109" s="10">
        <f t="shared" ref="O109:P109" si="79">IF(O46="-","-",O46/$B46*100)</f>
        <v>31.818181818181817</v>
      </c>
      <c r="P109" s="10">
        <f t="shared" si="79"/>
        <v>68.181818181818173</v>
      </c>
    </row>
    <row r="110" spans="1:16" ht="15" customHeight="1" x14ac:dyDescent="0.2">
      <c r="A110" s="20">
        <v>2011</v>
      </c>
      <c r="B110" s="10">
        <f t="shared" si="19"/>
        <v>100</v>
      </c>
      <c r="D110" s="10">
        <f t="shared" ref="D110:E110" si="80">IF(D47="-","-",D47/$B47*100)</f>
        <v>52.280701754385959</v>
      </c>
      <c r="E110" s="10">
        <f t="shared" si="80"/>
        <v>47.719298245614034</v>
      </c>
      <c r="F110" s="10"/>
      <c r="G110" s="10">
        <f t="shared" ref="G110:M110" si="81">IF(G47="-","-",G47/$B47*100)</f>
        <v>1.4035087719298245</v>
      </c>
      <c r="H110" s="10">
        <f t="shared" si="81"/>
        <v>9.8245614035087723</v>
      </c>
      <c r="I110" s="10">
        <f t="shared" si="81"/>
        <v>28.07017543859649</v>
      </c>
      <c r="J110" s="10">
        <f t="shared" si="81"/>
        <v>37.543859649122808</v>
      </c>
      <c r="K110" s="10">
        <f t="shared" si="81"/>
        <v>18.596491228070175</v>
      </c>
      <c r="L110" s="10">
        <f t="shared" si="81"/>
        <v>4.5614035087719298</v>
      </c>
      <c r="M110" s="10" t="str">
        <f t="shared" si="81"/>
        <v>-</v>
      </c>
      <c r="N110" s="10"/>
      <c r="O110" s="10">
        <f t="shared" ref="O110:P110" si="82">IF(O47="-","-",O47/$B47*100)</f>
        <v>40.350877192982452</v>
      </c>
      <c r="P110" s="10">
        <f t="shared" si="82"/>
        <v>59.649122807017541</v>
      </c>
    </row>
    <row r="111" spans="1:16" x14ac:dyDescent="0.2">
      <c r="A111" s="20">
        <v>2012</v>
      </c>
      <c r="B111" s="10">
        <f t="shared" si="19"/>
        <v>100</v>
      </c>
      <c r="D111" s="10">
        <f t="shared" ref="D111:E111" si="83">IF(D48="-","-",D48/$B48*100)</f>
        <v>50.684931506849317</v>
      </c>
      <c r="E111" s="10">
        <f t="shared" si="83"/>
        <v>49.315068493150683</v>
      </c>
      <c r="F111" s="10"/>
      <c r="G111" s="10">
        <f t="shared" ref="G111:M111" si="84">IF(G48="-","-",G48/$B48*100)</f>
        <v>0.34246575342465752</v>
      </c>
      <c r="H111" s="10">
        <f t="shared" si="84"/>
        <v>13.356164383561644</v>
      </c>
      <c r="I111" s="10">
        <f t="shared" si="84"/>
        <v>29.794520547945208</v>
      </c>
      <c r="J111" s="10">
        <f t="shared" si="84"/>
        <v>32.19178082191781</v>
      </c>
      <c r="K111" s="10">
        <f t="shared" si="84"/>
        <v>20.890410958904109</v>
      </c>
      <c r="L111" s="10">
        <f t="shared" si="84"/>
        <v>3.4246575342465753</v>
      </c>
      <c r="M111" s="10" t="str">
        <f t="shared" si="84"/>
        <v>-</v>
      </c>
      <c r="N111" s="10"/>
      <c r="O111" s="10">
        <f t="shared" ref="O111:P111" si="85">IF(O48="-","-",O48/$B48*100)</f>
        <v>30.82191780821918</v>
      </c>
      <c r="P111" s="10">
        <f t="shared" si="85"/>
        <v>69.178082191780817</v>
      </c>
    </row>
    <row r="112" spans="1:16" x14ac:dyDescent="0.2">
      <c r="A112" s="20">
        <v>2013</v>
      </c>
      <c r="B112" s="10">
        <f t="shared" si="19"/>
        <v>100</v>
      </c>
      <c r="D112" s="10">
        <f t="shared" ref="D112:E112" si="86">IF(D49="-","-",D49/$B49*100)</f>
        <v>48.083623693379792</v>
      </c>
      <c r="E112" s="10">
        <f t="shared" si="86"/>
        <v>51.916376306620208</v>
      </c>
      <c r="F112" s="10"/>
      <c r="G112" s="10">
        <f t="shared" ref="G112:M112" si="87">IF(G49="-","-",G49/$B49*100)</f>
        <v>1.3937282229965158</v>
      </c>
      <c r="H112" s="10">
        <f t="shared" si="87"/>
        <v>11.149825783972126</v>
      </c>
      <c r="I112" s="10">
        <f t="shared" si="87"/>
        <v>30.313588850174217</v>
      </c>
      <c r="J112" s="10">
        <f t="shared" si="87"/>
        <v>34.494773519163765</v>
      </c>
      <c r="K112" s="10">
        <f t="shared" si="87"/>
        <v>18.466898954703833</v>
      </c>
      <c r="L112" s="10">
        <f t="shared" si="87"/>
        <v>3.484320557491289</v>
      </c>
      <c r="M112" s="10">
        <f t="shared" si="87"/>
        <v>0.69686411149825789</v>
      </c>
      <c r="N112" s="10"/>
      <c r="O112" s="10">
        <f t="shared" ref="O112:P112" si="88">IF(O49="-","-",O49/$B49*100)</f>
        <v>43.554006968641112</v>
      </c>
      <c r="P112" s="10">
        <f t="shared" si="88"/>
        <v>56.445993031358888</v>
      </c>
    </row>
    <row r="113" spans="1:16" x14ac:dyDescent="0.2">
      <c r="A113" s="20">
        <v>2014</v>
      </c>
      <c r="B113" s="10">
        <f t="shared" si="19"/>
        <v>100</v>
      </c>
      <c r="D113" s="10">
        <f t="shared" ref="D113:E113" si="89">IF(D50="-","-",D50/$B50*100)</f>
        <v>47.5177304964539</v>
      </c>
      <c r="E113" s="10">
        <f t="shared" si="89"/>
        <v>52.4822695035461</v>
      </c>
      <c r="F113" s="10"/>
      <c r="G113" s="10">
        <f t="shared" ref="G113:M113" si="90">IF(G50="-","-",G50/$B50*100)</f>
        <v>1.0638297872340425</v>
      </c>
      <c r="H113" s="10">
        <f t="shared" si="90"/>
        <v>9.5744680851063837</v>
      </c>
      <c r="I113" s="10">
        <f t="shared" si="90"/>
        <v>35.815602836879435</v>
      </c>
      <c r="J113" s="10">
        <f t="shared" si="90"/>
        <v>36.170212765957451</v>
      </c>
      <c r="K113" s="10">
        <f t="shared" si="90"/>
        <v>14.539007092198581</v>
      </c>
      <c r="L113" s="10">
        <f t="shared" si="90"/>
        <v>2.8368794326241136</v>
      </c>
      <c r="M113" s="10" t="str">
        <f t="shared" si="90"/>
        <v>-</v>
      </c>
      <c r="N113" s="10"/>
      <c r="O113" s="10">
        <f t="shared" ref="O113:P113" si="91">IF(O50="-","-",O50/$B50*100)</f>
        <v>36.170212765957451</v>
      </c>
      <c r="P113" s="10">
        <f t="shared" si="91"/>
        <v>63.829787234042556</v>
      </c>
    </row>
    <row r="114" spans="1:16" x14ac:dyDescent="0.2">
      <c r="A114" s="20">
        <v>2015</v>
      </c>
      <c r="B114" s="10">
        <f t="shared" si="19"/>
        <v>100</v>
      </c>
      <c r="D114" s="10">
        <f t="shared" ref="D114:E114" si="92">IF(D51="-","-",D51/$B51*100)</f>
        <v>48</v>
      </c>
      <c r="E114" s="10">
        <f t="shared" si="92"/>
        <v>52</v>
      </c>
      <c r="F114" s="10"/>
      <c r="G114" s="10">
        <f t="shared" ref="G114:M114" si="93">IF(G51="-","-",G51/$B51*100)</f>
        <v>0.72727272727272729</v>
      </c>
      <c r="H114" s="10">
        <f t="shared" si="93"/>
        <v>9.454545454545455</v>
      </c>
      <c r="I114" s="10">
        <f t="shared" si="93"/>
        <v>27.636363636363637</v>
      </c>
      <c r="J114" s="10">
        <f t="shared" si="93"/>
        <v>38.181818181818187</v>
      </c>
      <c r="K114" s="10">
        <f t="shared" si="93"/>
        <v>20.363636363636363</v>
      </c>
      <c r="L114" s="10">
        <f t="shared" si="93"/>
        <v>3.6363636363636362</v>
      </c>
      <c r="M114" s="10" t="str">
        <f t="shared" si="93"/>
        <v>-</v>
      </c>
      <c r="N114" s="10"/>
      <c r="O114" s="10">
        <f t="shared" ref="O114:P114" si="94">IF(O51="-","-",O51/$B51*100)</f>
        <v>36.727272727272727</v>
      </c>
      <c r="P114" s="10">
        <f t="shared" si="94"/>
        <v>63.272727272727266</v>
      </c>
    </row>
    <row r="115" spans="1:16" ht="15" customHeight="1" x14ac:dyDescent="0.2">
      <c r="A115" s="20">
        <v>2016</v>
      </c>
      <c r="B115" s="10">
        <f t="shared" si="19"/>
        <v>100</v>
      </c>
      <c r="D115" s="10">
        <f t="shared" ref="D115:E115" si="95">IF(D52="-","-",D52/$B52*100)</f>
        <v>49.488054607508531</v>
      </c>
      <c r="E115" s="10">
        <f t="shared" si="95"/>
        <v>50.511945392491462</v>
      </c>
      <c r="F115" s="10"/>
      <c r="G115" s="10">
        <f t="shared" ref="G115:M115" si="96">IF(G52="-","-",G52/$B52*100)</f>
        <v>1.3651877133105803</v>
      </c>
      <c r="H115" s="10">
        <f t="shared" si="96"/>
        <v>10.921501706484642</v>
      </c>
      <c r="I115" s="10">
        <f t="shared" si="96"/>
        <v>33.44709897610921</v>
      </c>
      <c r="J115" s="10">
        <f t="shared" si="96"/>
        <v>34.8122866894198</v>
      </c>
      <c r="K115" s="10">
        <f t="shared" si="96"/>
        <v>16.040955631399317</v>
      </c>
      <c r="L115" s="10">
        <f t="shared" si="96"/>
        <v>2.7303754266211606</v>
      </c>
      <c r="M115" s="10">
        <f t="shared" si="96"/>
        <v>0.68259385665529015</v>
      </c>
      <c r="N115" s="10"/>
      <c r="O115" s="10">
        <f t="shared" ref="O115:P115" si="97">IF(O52="-","-",O52/$B52*100)</f>
        <v>37.883959044368595</v>
      </c>
      <c r="P115" s="10">
        <f t="shared" si="97"/>
        <v>62.116040955631405</v>
      </c>
    </row>
    <row r="116" spans="1:16" x14ac:dyDescent="0.2">
      <c r="A116" s="20">
        <v>2017</v>
      </c>
      <c r="B116" s="10">
        <f t="shared" si="19"/>
        <v>100</v>
      </c>
      <c r="D116" s="10">
        <f t="shared" ref="D116:E116" si="98">IF(D53="-","-",D53/$B53*100)</f>
        <v>49.103942652329749</v>
      </c>
      <c r="E116" s="10">
        <f t="shared" si="98"/>
        <v>50.896057347670251</v>
      </c>
      <c r="F116" s="10"/>
      <c r="G116" s="10">
        <f t="shared" ref="G116:M116" si="99">IF(G53="-","-",G53/$B53*100)</f>
        <v>0.71684587813620071</v>
      </c>
      <c r="H116" s="10">
        <f t="shared" si="99"/>
        <v>10.394265232974909</v>
      </c>
      <c r="I116" s="10">
        <f t="shared" si="99"/>
        <v>33.333333333333329</v>
      </c>
      <c r="J116" s="10">
        <f t="shared" si="99"/>
        <v>31.541218637992831</v>
      </c>
      <c r="K116" s="10">
        <f t="shared" si="99"/>
        <v>21.50537634408602</v>
      </c>
      <c r="L116" s="10">
        <f t="shared" si="99"/>
        <v>2.5089605734767026</v>
      </c>
      <c r="M116" s="10" t="str">
        <f t="shared" si="99"/>
        <v>-</v>
      </c>
      <c r="N116" s="10"/>
      <c r="O116" s="10">
        <f t="shared" ref="O116:P116" si="100">IF(O53="-","-",O53/$B53*100)</f>
        <v>36.917562724014338</v>
      </c>
      <c r="P116" s="10">
        <f t="shared" si="100"/>
        <v>63.082437275985662</v>
      </c>
    </row>
    <row r="117" spans="1:16" x14ac:dyDescent="0.2">
      <c r="A117" s="20">
        <v>2018</v>
      </c>
      <c r="B117" s="10">
        <f t="shared" si="19"/>
        <v>100</v>
      </c>
      <c r="D117" s="10">
        <f t="shared" ref="D117:E117" si="101">IF(D54="-","-",D54/$B54*100)</f>
        <v>46.071428571428569</v>
      </c>
      <c r="E117" s="10">
        <f t="shared" si="101"/>
        <v>53.928571428571423</v>
      </c>
      <c r="F117" s="10"/>
      <c r="G117" s="10">
        <f t="shared" ref="G117:M117" si="102">IF(G54="-","-",G54/$B54*100)</f>
        <v>0.7142857142857143</v>
      </c>
      <c r="H117" s="10">
        <f t="shared" si="102"/>
        <v>8.2142857142857135</v>
      </c>
      <c r="I117" s="10">
        <f t="shared" si="102"/>
        <v>30.714285714285715</v>
      </c>
      <c r="J117" s="10">
        <f t="shared" si="102"/>
        <v>40.714285714285715</v>
      </c>
      <c r="K117" s="10">
        <f t="shared" si="102"/>
        <v>16.071428571428573</v>
      </c>
      <c r="L117" s="10">
        <f t="shared" si="102"/>
        <v>3.5714285714285712</v>
      </c>
      <c r="M117" s="10" t="str">
        <f t="shared" si="102"/>
        <v>-</v>
      </c>
      <c r="N117" s="10"/>
      <c r="O117" s="10">
        <f t="shared" ref="O117:P117" si="103">IF(O54="-","-",O54/$B54*100)</f>
        <v>34.285714285714285</v>
      </c>
      <c r="P117" s="10">
        <f t="shared" si="103"/>
        <v>65.714285714285708</v>
      </c>
    </row>
    <row r="118" spans="1:16" x14ac:dyDescent="0.2">
      <c r="A118" s="20">
        <v>2019</v>
      </c>
      <c r="B118" s="10">
        <f t="shared" si="19"/>
        <v>100</v>
      </c>
      <c r="D118" s="10">
        <f t="shared" ref="D118:E118" si="104">IF(D55="-","-",D55/$B55*100)</f>
        <v>48.68913857677903</v>
      </c>
      <c r="E118" s="10">
        <f t="shared" si="104"/>
        <v>51.310861423220977</v>
      </c>
      <c r="F118" s="10"/>
      <c r="G118" s="10">
        <f t="shared" ref="G118:M118" si="105">IF(G55="-","-",G55/$B55*100)</f>
        <v>1.4981273408239701</v>
      </c>
      <c r="H118" s="10">
        <f t="shared" si="105"/>
        <v>8.6142322097378283</v>
      </c>
      <c r="I118" s="10">
        <f t="shared" si="105"/>
        <v>26.217228464419474</v>
      </c>
      <c r="J118" s="10">
        <f t="shared" si="105"/>
        <v>37.827715355805239</v>
      </c>
      <c r="K118" s="10">
        <f t="shared" si="105"/>
        <v>21.348314606741571</v>
      </c>
      <c r="L118" s="10">
        <f t="shared" si="105"/>
        <v>4.4943820224719104</v>
      </c>
      <c r="M118" s="10" t="str">
        <f t="shared" si="105"/>
        <v>-</v>
      </c>
      <c r="N118" s="10"/>
      <c r="O118" s="10">
        <f t="shared" ref="O118:P118" si="106">IF(O55="-","-",O55/$B55*100)</f>
        <v>34.456928838951313</v>
      </c>
      <c r="P118" s="10">
        <f t="shared" si="106"/>
        <v>65.543071161048687</v>
      </c>
    </row>
    <row r="119" spans="1:16" x14ac:dyDescent="0.2">
      <c r="A119" s="20">
        <v>2020</v>
      </c>
      <c r="B119" s="10">
        <f t="shared" si="19"/>
        <v>100</v>
      </c>
      <c r="D119" s="10">
        <f t="shared" ref="D119:E119" si="107">IF(D56="-","-",D56/$B56*100)</f>
        <v>50.191570881226056</v>
      </c>
      <c r="E119" s="10">
        <f t="shared" si="107"/>
        <v>49.808429118773944</v>
      </c>
      <c r="F119" s="10"/>
      <c r="G119" s="10">
        <f t="shared" ref="G119:M119" si="108">IF(G56="-","-",G56/$B56*100)</f>
        <v>0.38314176245210724</v>
      </c>
      <c r="H119" s="10">
        <f t="shared" si="108"/>
        <v>6.1302681992337158</v>
      </c>
      <c r="I119" s="10">
        <f t="shared" si="108"/>
        <v>36.015325670498086</v>
      </c>
      <c r="J119" s="10">
        <f t="shared" si="108"/>
        <v>31.800766283524908</v>
      </c>
      <c r="K119" s="10">
        <f t="shared" si="108"/>
        <v>22.988505747126435</v>
      </c>
      <c r="L119" s="10">
        <f t="shared" si="108"/>
        <v>2.6819923371647509</v>
      </c>
      <c r="M119" s="10" t="str">
        <f t="shared" si="108"/>
        <v>-</v>
      </c>
      <c r="N119" s="10"/>
      <c r="O119" s="10">
        <f t="shared" ref="O119:P119" si="109">IF(O56="-","-",O56/$B56*100)</f>
        <v>37.931034482758619</v>
      </c>
      <c r="P119" s="10">
        <f t="shared" si="109"/>
        <v>62.068965517241381</v>
      </c>
    </row>
    <row r="120" spans="1:16" ht="15" customHeight="1" x14ac:dyDescent="0.2">
      <c r="A120" s="20">
        <v>2021</v>
      </c>
      <c r="B120" s="10">
        <f t="shared" si="19"/>
        <v>100</v>
      </c>
      <c r="D120" s="10">
        <f t="shared" ref="D120:E120" si="110">IF(D57="-","-",D57/$B57*100)</f>
        <v>52.55972696245734</v>
      </c>
      <c r="E120" s="10">
        <f t="shared" si="110"/>
        <v>47.44027303754266</v>
      </c>
      <c r="F120" s="10"/>
      <c r="G120" s="10">
        <f t="shared" ref="G120:M120" si="111">IF(G57="-","-",G57/$B57*100)</f>
        <v>1.3651877133105803</v>
      </c>
      <c r="H120" s="10">
        <f t="shared" si="111"/>
        <v>10.580204778156997</v>
      </c>
      <c r="I120" s="10">
        <f t="shared" si="111"/>
        <v>29.010238907849828</v>
      </c>
      <c r="J120" s="10">
        <f t="shared" si="111"/>
        <v>34.129692832764505</v>
      </c>
      <c r="K120" s="10">
        <f t="shared" si="111"/>
        <v>19.795221843003414</v>
      </c>
      <c r="L120" s="10">
        <f t="shared" si="111"/>
        <v>5.1194539249146755</v>
      </c>
      <c r="M120" s="10" t="str">
        <f t="shared" si="111"/>
        <v>-</v>
      </c>
      <c r="N120" s="10"/>
      <c r="O120" s="10">
        <f t="shared" ref="O120:P120" si="112">IF(O57="-","-",O57/$B57*100)</f>
        <v>32.081911262798634</v>
      </c>
      <c r="P120" s="10">
        <f t="shared" si="112"/>
        <v>67.918088737201359</v>
      </c>
    </row>
    <row r="121" spans="1:16" x14ac:dyDescent="0.2">
      <c r="A121" s="20">
        <v>2022</v>
      </c>
      <c r="B121" s="10">
        <f t="shared" si="19"/>
        <v>100</v>
      </c>
      <c r="D121" s="10">
        <f t="shared" ref="D121:E121" si="113">IF(D58="-","-",D58/$B58*100)</f>
        <v>51.836734693877553</v>
      </c>
      <c r="E121" s="10">
        <f t="shared" si="113"/>
        <v>48.163265306122447</v>
      </c>
      <c r="F121" s="10"/>
      <c r="G121" s="10">
        <f t="shared" ref="G121:M121" si="114">IF(G58="-","-",G58/$B58*100)</f>
        <v>0.40816326530612246</v>
      </c>
      <c r="H121" s="10">
        <f t="shared" si="114"/>
        <v>6.1224489795918364</v>
      </c>
      <c r="I121" s="10">
        <f t="shared" si="114"/>
        <v>23.673469387755102</v>
      </c>
      <c r="J121" s="10">
        <f t="shared" si="114"/>
        <v>42.857142857142854</v>
      </c>
      <c r="K121" s="10">
        <f t="shared" si="114"/>
        <v>21.224489795918366</v>
      </c>
      <c r="L121" s="10">
        <f t="shared" si="114"/>
        <v>5.7142857142857144</v>
      </c>
      <c r="M121" s="10" t="str">
        <f t="shared" si="114"/>
        <v>-</v>
      </c>
      <c r="N121" s="10"/>
      <c r="O121" s="10">
        <f t="shared" ref="O121:P121" si="115">IF(O58="-","-",O58/$B58*100)</f>
        <v>31.428571428571427</v>
      </c>
      <c r="P121" s="10">
        <f t="shared" si="115"/>
        <v>68.571428571428569</v>
      </c>
    </row>
    <row r="122" spans="1:16" x14ac:dyDescent="0.2">
      <c r="A122" s="20">
        <v>2023</v>
      </c>
      <c r="B122" s="10">
        <f t="shared" si="19"/>
        <v>100</v>
      </c>
      <c r="D122" s="10">
        <f t="shared" ref="D122:E122" si="116">IF(D59="-","-",D59/$B59*100)</f>
        <v>50.965250965250966</v>
      </c>
      <c r="E122" s="10">
        <f t="shared" si="116"/>
        <v>49.034749034749034</v>
      </c>
      <c r="F122" s="10"/>
      <c r="G122" s="10">
        <f t="shared" ref="G122:M122" si="117">IF(G59="-","-",G59/$B59*100)</f>
        <v>1.5444015444015444</v>
      </c>
      <c r="H122" s="10">
        <f t="shared" si="117"/>
        <v>7.7220077220077217</v>
      </c>
      <c r="I122" s="10">
        <f t="shared" si="117"/>
        <v>24.324324324324326</v>
      </c>
      <c r="J122" s="10">
        <f t="shared" si="117"/>
        <v>40.154440154440152</v>
      </c>
      <c r="K122" s="10">
        <f t="shared" si="117"/>
        <v>20.463320463320464</v>
      </c>
      <c r="L122" s="10">
        <f t="shared" si="117"/>
        <v>5.019305019305019</v>
      </c>
      <c r="M122" s="10">
        <f t="shared" si="117"/>
        <v>0.77220077220077221</v>
      </c>
      <c r="N122" s="10"/>
      <c r="O122" s="10">
        <f t="shared" ref="O122:P122" si="118">IF(O59="-","-",O59/$B59*100)</f>
        <v>31.274131274131271</v>
      </c>
      <c r="P122" s="10">
        <f t="shared" si="118"/>
        <v>68.725868725868722</v>
      </c>
    </row>
    <row r="123" spans="1:16" x14ac:dyDescent="0.2">
      <c r="A123" s="20">
        <v>2024</v>
      </c>
      <c r="B123" s="10">
        <f t="shared" ref="B123:B124" si="119">SUM(D123:E123)</f>
        <v>100</v>
      </c>
      <c r="D123" s="10">
        <f t="shared" ref="D123:E123" si="120">IF(D60="-","-",D60/$B60*100)</f>
        <v>51.37614678899083</v>
      </c>
      <c r="E123" s="10">
        <f t="shared" si="120"/>
        <v>48.623853211009177</v>
      </c>
      <c r="F123" s="10"/>
      <c r="G123" s="10">
        <f t="shared" ref="G123:M123" si="121">IF(G60="-","-",G60/$B60*100)</f>
        <v>0.45871559633027525</v>
      </c>
      <c r="H123" s="10">
        <f t="shared" si="121"/>
        <v>5.5045871559633035</v>
      </c>
      <c r="I123" s="10">
        <f t="shared" si="121"/>
        <v>20.183486238532112</v>
      </c>
      <c r="J123" s="10">
        <f t="shared" si="121"/>
        <v>39.908256880733944</v>
      </c>
      <c r="K123" s="10">
        <f t="shared" si="121"/>
        <v>25.688073394495415</v>
      </c>
      <c r="L123" s="10">
        <f t="shared" si="121"/>
        <v>8.2568807339449553</v>
      </c>
      <c r="M123" s="10" t="str">
        <f t="shared" si="121"/>
        <v>-</v>
      </c>
      <c r="N123" s="10"/>
      <c r="O123" s="10">
        <f t="shared" ref="O123:P123" si="122">IF(O60="-","-",O60/$B60*100)</f>
        <v>35.779816513761467</v>
      </c>
      <c r="P123" s="10">
        <f t="shared" si="122"/>
        <v>64.22018348623854</v>
      </c>
    </row>
    <row r="124" spans="1:16" x14ac:dyDescent="0.2">
      <c r="A124" s="20">
        <v>2025</v>
      </c>
      <c r="B124" s="10">
        <f t="shared" si="119"/>
        <v>100</v>
      </c>
      <c r="D124" s="10">
        <f t="shared" ref="D124:E124" si="123">IF(D61="-","-",D61/$B61*100)</f>
        <v>49.402390438247011</v>
      </c>
      <c r="E124" s="10">
        <f t="shared" si="123"/>
        <v>50.597609561752989</v>
      </c>
      <c r="F124" s="10"/>
      <c r="G124" s="10" t="str">
        <f t="shared" ref="G124:M124" si="124">IF(G61="-","-",G61/$B61*100)</f>
        <v>-</v>
      </c>
      <c r="H124" s="10">
        <f t="shared" si="124"/>
        <v>7.1713147410358573</v>
      </c>
      <c r="I124" s="10">
        <f t="shared" si="124"/>
        <v>22.709163346613543</v>
      </c>
      <c r="J124" s="10">
        <f t="shared" si="124"/>
        <v>40.637450199203187</v>
      </c>
      <c r="K124" s="10">
        <f t="shared" si="124"/>
        <v>21.91235059760956</v>
      </c>
      <c r="L124" s="10">
        <f t="shared" si="124"/>
        <v>7.569721115537849</v>
      </c>
      <c r="M124" s="10" t="str">
        <f t="shared" si="124"/>
        <v>-</v>
      </c>
      <c r="N124" s="10"/>
      <c r="O124" s="10">
        <f t="shared" ref="O124:P124" si="125">IF(O61="-","-",O61/$B61*100)</f>
        <v>45.019920318725099</v>
      </c>
      <c r="P124" s="10">
        <f t="shared" si="125"/>
        <v>54.980079681274894</v>
      </c>
    </row>
    <row r="125" spans="1:16" ht="15" customHeight="1" x14ac:dyDescent="0.2">
      <c r="A125" s="20" t="s">
        <v>32</v>
      </c>
      <c r="B125" s="10">
        <f t="shared" ref="B125:B131" si="126">SUM(D125:E125)</f>
        <v>100</v>
      </c>
      <c r="D125" s="10">
        <f>Underlag!D79/Underlag!B79*100</f>
        <v>46.800947867298575</v>
      </c>
      <c r="E125" s="10">
        <f>Underlag!E79/Underlag!B79*100</f>
        <v>53.199052132701418</v>
      </c>
      <c r="F125" s="10"/>
      <c r="G125" s="10">
        <f t="shared" ref="G125:M125" si="127">IF(G62="-","-",G62/$B62*100)</f>
        <v>8.3451202263083442</v>
      </c>
      <c r="H125" s="10">
        <f t="shared" si="127"/>
        <v>33.804809052333809</v>
      </c>
      <c r="I125" s="10">
        <f t="shared" si="127"/>
        <v>35.997171145685996</v>
      </c>
      <c r="J125" s="10">
        <f t="shared" si="127"/>
        <v>15.983026874115982</v>
      </c>
      <c r="K125" s="10">
        <f t="shared" si="127"/>
        <v>4.773691654879773</v>
      </c>
      <c r="L125" s="10">
        <f t="shared" si="127"/>
        <v>1.0608203677510608</v>
      </c>
      <c r="M125" s="10">
        <f t="shared" si="127"/>
        <v>3.536067892503536E-2</v>
      </c>
      <c r="N125" s="10"/>
      <c r="O125" s="10">
        <f t="shared" ref="O125:P125" si="128">IF(O62="-","-",O62/$B62*100)</f>
        <v>75.070721357850061</v>
      </c>
      <c r="P125" s="10">
        <f t="shared" si="128"/>
        <v>24.929278642149928</v>
      </c>
    </row>
    <row r="126" spans="1:16" x14ac:dyDescent="0.2">
      <c r="A126" s="20" t="s">
        <v>22</v>
      </c>
      <c r="B126" s="10">
        <f t="shared" si="126"/>
        <v>100</v>
      </c>
      <c r="D126" s="10">
        <f t="shared" ref="D126:E126" si="129">IF(D63="-","-",D63/$B63*100)</f>
        <v>48.335015136226033</v>
      </c>
      <c r="E126" s="10">
        <f t="shared" si="129"/>
        <v>51.664984863773967</v>
      </c>
      <c r="F126" s="10"/>
      <c r="G126" s="10">
        <f t="shared" ref="G126:M126" si="130">IF(G63="-","-",G63/$B63*100)</f>
        <v>2.320887991927346</v>
      </c>
      <c r="H126" s="10">
        <f t="shared" si="130"/>
        <v>21.897073662966701</v>
      </c>
      <c r="I126" s="10">
        <f t="shared" si="130"/>
        <v>38.076017490750083</v>
      </c>
      <c r="J126" s="10">
        <f t="shared" si="130"/>
        <v>26.000672721157081</v>
      </c>
      <c r="K126" s="10">
        <f t="shared" si="130"/>
        <v>9.7544567776656574</v>
      </c>
      <c r="L126" s="10">
        <f t="shared" si="130"/>
        <v>1.917255297679112</v>
      </c>
      <c r="M126" s="10">
        <f t="shared" si="130"/>
        <v>3.3636057854019512E-2</v>
      </c>
      <c r="N126" s="10"/>
      <c r="O126" s="10">
        <f t="shared" ref="O126:P126" si="131">IF(O63="-","-",O63/$B63*100)</f>
        <v>56.609485368314836</v>
      </c>
      <c r="P126" s="10">
        <f t="shared" si="131"/>
        <v>43.390514631685164</v>
      </c>
    </row>
    <row r="127" spans="1:16" x14ac:dyDescent="0.2">
      <c r="A127" s="20" t="s">
        <v>20</v>
      </c>
      <c r="B127" s="10">
        <f t="shared" si="126"/>
        <v>100</v>
      </c>
      <c r="D127" s="10">
        <f t="shared" ref="D127:E127" si="132">IF(D64="-","-",D64/$B64*100)</f>
        <v>48.803670927564738</v>
      </c>
      <c r="E127" s="10">
        <f t="shared" si="132"/>
        <v>51.196329072435262</v>
      </c>
      <c r="F127" s="10"/>
      <c r="G127" s="10">
        <f t="shared" ref="G127:M127" si="133">IF(G64="-","-",G64/$B64*100)</f>
        <v>1.5404785316289742</v>
      </c>
      <c r="H127" s="10">
        <f t="shared" si="133"/>
        <v>12.848246476565063</v>
      </c>
      <c r="I127" s="10">
        <f t="shared" si="133"/>
        <v>36.742051786299577</v>
      </c>
      <c r="J127" s="10">
        <f t="shared" si="133"/>
        <v>31.956735496558501</v>
      </c>
      <c r="K127" s="10">
        <f t="shared" si="133"/>
        <v>14.323172730252375</v>
      </c>
      <c r="L127" s="10">
        <f t="shared" si="133"/>
        <v>2.4582104228121926</v>
      </c>
      <c r="M127" s="10">
        <f t="shared" si="133"/>
        <v>0.13110455588331696</v>
      </c>
      <c r="N127" s="10"/>
      <c r="O127" s="10">
        <f t="shared" ref="O127:P127" si="134">IF(O64="-","-",O64/$B64*100)</f>
        <v>44.444444444444443</v>
      </c>
      <c r="P127" s="10">
        <f t="shared" si="134"/>
        <v>55.555555555555557</v>
      </c>
    </row>
    <row r="128" spans="1:16" x14ac:dyDescent="0.2">
      <c r="A128" s="20" t="s">
        <v>23</v>
      </c>
      <c r="B128" s="10">
        <f t="shared" si="126"/>
        <v>100</v>
      </c>
      <c r="D128" s="10">
        <f t="shared" ref="D128:E128" si="135">IF(D65="-","-",D65/$B65*100)</f>
        <v>47.617341454675746</v>
      </c>
      <c r="E128" s="10">
        <f t="shared" si="135"/>
        <v>52.382658545324254</v>
      </c>
      <c r="F128" s="10"/>
      <c r="G128" s="10">
        <f t="shared" ref="G128:M128" si="136">IF(G65="-","-",G65/$B65*100)</f>
        <v>1.3973486205661052</v>
      </c>
      <c r="H128" s="10">
        <f t="shared" si="136"/>
        <v>11.250447868147617</v>
      </c>
      <c r="I128" s="10">
        <f t="shared" si="136"/>
        <v>28.591902543891081</v>
      </c>
      <c r="J128" s="10">
        <f t="shared" si="136"/>
        <v>35.327839484055893</v>
      </c>
      <c r="K128" s="10">
        <f t="shared" si="136"/>
        <v>19.061268362594053</v>
      </c>
      <c r="L128" s="10">
        <f t="shared" si="136"/>
        <v>4.2278753135077034</v>
      </c>
      <c r="M128" s="10">
        <f t="shared" si="136"/>
        <v>0.14331780723754925</v>
      </c>
      <c r="N128" s="10"/>
      <c r="O128" s="10">
        <f t="shared" ref="O128:P128" si="137">IF(O65="-","-",O65/$B65*100)</f>
        <v>40.630598351845215</v>
      </c>
      <c r="P128" s="10">
        <f t="shared" si="137"/>
        <v>59.369401648154785</v>
      </c>
    </row>
    <row r="129" spans="1:16" x14ac:dyDescent="0.2">
      <c r="A129" s="20" t="s">
        <v>24</v>
      </c>
      <c r="B129" s="10">
        <f t="shared" si="126"/>
        <v>100</v>
      </c>
      <c r="D129" s="10">
        <f t="shared" ref="D129:E129" si="138">IF(D66="-","-",D66/$B66*100)</f>
        <v>49.018207782934667</v>
      </c>
      <c r="E129" s="10">
        <f t="shared" si="138"/>
        <v>50.981792217065333</v>
      </c>
      <c r="F129" s="10"/>
      <c r="G129" s="10">
        <f t="shared" ref="G129:M129" si="139">IF(G66="-","-",G66/$B66*100)</f>
        <v>0.96394144948232763</v>
      </c>
      <c r="H129" s="10">
        <f t="shared" si="139"/>
        <v>9.8179221706533379</v>
      </c>
      <c r="I129" s="10">
        <f t="shared" si="139"/>
        <v>31.131738664762587</v>
      </c>
      <c r="J129" s="10">
        <f t="shared" si="139"/>
        <v>35.523027490182081</v>
      </c>
      <c r="K129" s="10">
        <f t="shared" si="139"/>
        <v>19.028918243484469</v>
      </c>
      <c r="L129" s="10">
        <f t="shared" si="139"/>
        <v>3.3916458407711536</v>
      </c>
      <c r="M129" s="10">
        <f t="shared" si="139"/>
        <v>0.14280614066404856</v>
      </c>
      <c r="N129" s="10"/>
      <c r="O129" s="10">
        <f t="shared" ref="O129:P129" si="140">IF(O66="-","-",O66/$B66*100)</f>
        <v>36.915387361656549</v>
      </c>
      <c r="P129" s="10">
        <f t="shared" si="140"/>
        <v>63.084612638343451</v>
      </c>
    </row>
    <row r="130" spans="1:16" x14ac:dyDescent="0.2">
      <c r="A130" s="20" t="s">
        <v>74</v>
      </c>
      <c r="B130" s="10">
        <f t="shared" si="126"/>
        <v>100</v>
      </c>
      <c r="D130" s="10">
        <f t="shared" ref="D130:E130" si="141">IF(D67="-","-",D67/$B67*100)</f>
        <v>51.263823064770932</v>
      </c>
      <c r="E130" s="10">
        <f t="shared" si="141"/>
        <v>48.736176935229068</v>
      </c>
      <c r="F130" s="10"/>
      <c r="G130" s="10">
        <f t="shared" ref="G130:M130" si="142">IF(G67="-","-",G67/$B67*100)</f>
        <v>0.78988941548183245</v>
      </c>
      <c r="H130" s="10">
        <f t="shared" si="142"/>
        <v>7.5829383886255926</v>
      </c>
      <c r="I130" s="10">
        <f t="shared" si="142"/>
        <v>24.24960505529226</v>
      </c>
      <c r="J130" s="10">
        <f t="shared" si="142"/>
        <v>39.33649289099526</v>
      </c>
      <c r="K130" s="10">
        <f t="shared" si="142"/>
        <v>21.642969984202214</v>
      </c>
      <c r="L130" s="10">
        <f t="shared" si="142"/>
        <v>6.2401263823064763</v>
      </c>
      <c r="M130" s="10">
        <f t="shared" si="142"/>
        <v>0.15797788309636651</v>
      </c>
      <c r="N130" s="10"/>
      <c r="O130" s="10">
        <f t="shared" ref="O130:P130" si="143">IF(O67="-","-",O67/$B67*100)</f>
        <v>34.99210110584518</v>
      </c>
      <c r="P130" s="10">
        <f t="shared" si="143"/>
        <v>65.00789889415482</v>
      </c>
    </row>
    <row r="131" spans="1:16" ht="15.75" customHeight="1" thickBot="1" x14ac:dyDescent="0.25">
      <c r="A131" s="51" t="s">
        <v>75</v>
      </c>
      <c r="B131" s="52">
        <f t="shared" si="126"/>
        <v>100</v>
      </c>
      <c r="C131" s="53"/>
      <c r="D131" s="52">
        <f>Underlag!D80/Underlag!B80*100</f>
        <v>48.410535876475933</v>
      </c>
      <c r="E131" s="52">
        <f>Underlag!E80/Underlag!B80*100</f>
        <v>51.589464123524067</v>
      </c>
      <c r="F131" s="52"/>
      <c r="G131" s="52">
        <f t="shared" ref="G131:M131" si="144">IF(G68="-","-",G68/$B68*100)</f>
        <v>2.7243793761935073</v>
      </c>
      <c r="H131" s="52">
        <f t="shared" si="144"/>
        <v>17.084659452577977</v>
      </c>
      <c r="I131" s="52">
        <f t="shared" si="144"/>
        <v>33.405474220241885</v>
      </c>
      <c r="J131" s="52">
        <f t="shared" si="144"/>
        <v>29.783577339274348</v>
      </c>
      <c r="K131" s="52">
        <f t="shared" si="144"/>
        <v>14.010184595798854</v>
      </c>
      <c r="L131" s="52">
        <f t="shared" si="144"/>
        <v>2.8898790579248885</v>
      </c>
      <c r="M131" s="52">
        <f t="shared" si="144"/>
        <v>0.10184595798854233</v>
      </c>
      <c r="N131" s="52"/>
      <c r="O131" s="52">
        <f t="shared" ref="O131:P131" si="145">IF(O68="-","-",O68/$B68*100)</f>
        <v>49.478039465308719</v>
      </c>
      <c r="P131" s="52">
        <f t="shared" si="145"/>
        <v>50.521960534691281</v>
      </c>
    </row>
    <row r="132" spans="1:16" x14ac:dyDescent="0.2">
      <c r="A132" s="14" t="s">
        <v>51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0"/>
      <c r="N132" s="11"/>
      <c r="O132" s="11"/>
      <c r="P132" s="11"/>
    </row>
    <row r="133" spans="1:16" x14ac:dyDescent="0.2">
      <c r="A133" s="14" t="s">
        <v>52</v>
      </c>
    </row>
    <row r="134" spans="1:16" x14ac:dyDescent="0.2">
      <c r="A134" s="14" t="s">
        <v>83</v>
      </c>
    </row>
    <row r="135" spans="1:16" ht="25.5" customHeight="1" x14ac:dyDescent="0.2"/>
    <row r="136" spans="1:16" ht="12.75" x14ac:dyDescent="0.2">
      <c r="A136" s="2" t="s">
        <v>76</v>
      </c>
    </row>
    <row r="154" spans="1:1" ht="12.75" x14ac:dyDescent="0.2">
      <c r="A154" s="2" t="s">
        <v>77</v>
      </c>
    </row>
    <row r="172" spans="1:1" ht="12.75" x14ac:dyDescent="0.2">
      <c r="A172" s="2" t="s">
        <v>77</v>
      </c>
    </row>
  </sheetData>
  <pageMargins left="0.70866141732283472" right="0.70866141732283472" top="0.74803149606299213" bottom="0.35433070866141736" header="0.31496062992125984" footer="0.31496062992125984"/>
  <pageSetup paperSize="9" scale="92" orientation="portrait" r:id="rId1"/>
  <ignoredErrors>
    <ignoredError sqref="D62:P67" formulaRange="1"/>
    <ignoredError sqref="D125:E1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EFA4-3E05-417A-BA8B-5A9602BC9D88}">
  <dimension ref="A1:P75"/>
  <sheetViews>
    <sheetView showGridLines="0" workbookViewId="0"/>
  </sheetViews>
  <sheetFormatPr defaultColWidth="9.140625" defaultRowHeight="12" x14ac:dyDescent="0.2"/>
  <cols>
    <col min="1" max="1" width="8.85546875" style="1" customWidth="1"/>
    <col min="2" max="2" width="5.85546875" style="1" customWidth="1"/>
    <col min="3" max="3" width="1.5703125" style="1" customWidth="1"/>
    <col min="4" max="4" width="5.85546875" style="1" customWidth="1"/>
    <col min="5" max="5" width="1.7109375" style="1" customWidth="1"/>
    <col min="6" max="6" width="4" style="1" customWidth="1"/>
    <col min="7" max="7" width="0.85546875" style="1" customWidth="1"/>
    <col min="8" max="8" width="6" style="1" customWidth="1"/>
    <col min="9" max="13" width="5.7109375" style="1" customWidth="1"/>
    <col min="14" max="14" width="9.140625" style="1"/>
    <col min="15" max="15" width="9.85546875" style="1" bestFit="1" customWidth="1"/>
    <col min="16" max="16384" width="9.140625" style="1"/>
  </cols>
  <sheetData>
    <row r="1" spans="1:16" x14ac:dyDescent="0.2">
      <c r="A1" s="1" t="s">
        <v>39</v>
      </c>
    </row>
    <row r="2" spans="1:16" ht="20.25" customHeight="1" x14ac:dyDescent="0.2">
      <c r="A2" s="2" t="s">
        <v>78</v>
      </c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</row>
    <row r="3" spans="1:16" ht="4.5" customHeight="1" thickBo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12" customHeight="1" x14ac:dyDescent="0.2">
      <c r="A4" s="4" t="s">
        <v>40</v>
      </c>
      <c r="B4" s="15" t="s">
        <v>53</v>
      </c>
      <c r="C4" s="4"/>
      <c r="D4" s="15" t="s">
        <v>55</v>
      </c>
      <c r="E4" s="4"/>
      <c r="F4" s="15" t="s">
        <v>57</v>
      </c>
      <c r="G4" s="4"/>
      <c r="H4" s="18" t="s">
        <v>65</v>
      </c>
      <c r="I4" s="18"/>
      <c r="J4" s="18"/>
      <c r="K4" s="18"/>
      <c r="L4" s="18"/>
      <c r="M4" s="18"/>
    </row>
    <row r="5" spans="1:16" ht="17.25" customHeight="1" x14ac:dyDescent="0.2">
      <c r="A5" s="19"/>
      <c r="B5" s="6" t="s">
        <v>54</v>
      </c>
      <c r="C5" s="6"/>
      <c r="D5" s="6" t="s">
        <v>56</v>
      </c>
      <c r="E5" s="5"/>
      <c r="F5" s="6" t="s">
        <v>58</v>
      </c>
      <c r="G5" s="5"/>
      <c r="H5" s="6" t="s">
        <v>41</v>
      </c>
      <c r="I5" s="6">
        <v>1</v>
      </c>
      <c r="J5" s="6">
        <v>2</v>
      </c>
      <c r="K5" s="6">
        <v>3</v>
      </c>
      <c r="L5" s="5">
        <v>4</v>
      </c>
      <c r="M5" s="6" t="s">
        <v>2</v>
      </c>
    </row>
    <row r="6" spans="1:16" ht="17.25" hidden="1" customHeight="1" x14ac:dyDescent="0.2">
      <c r="A6" s="20">
        <v>1970</v>
      </c>
      <c r="B6" s="21"/>
      <c r="C6" s="21"/>
      <c r="D6" s="21"/>
      <c r="F6" s="21"/>
      <c r="H6" s="21"/>
      <c r="I6" s="21"/>
      <c r="J6" s="21"/>
      <c r="K6" s="21"/>
      <c r="M6" s="21"/>
    </row>
    <row r="7" spans="1:16" ht="12" customHeight="1" x14ac:dyDescent="0.2">
      <c r="A7" s="20">
        <v>1971</v>
      </c>
      <c r="B7" s="8">
        <v>302</v>
      </c>
      <c r="C7" s="8"/>
      <c r="D7" s="8">
        <v>3</v>
      </c>
      <c r="E7" s="8"/>
      <c r="F7" s="8">
        <v>3</v>
      </c>
      <c r="G7" s="8"/>
      <c r="H7" s="8">
        <f t="shared" ref="H7:H21" si="0">B7+SUM(D7)-SUM(F7)</f>
        <v>302</v>
      </c>
      <c r="I7" s="8">
        <v>146</v>
      </c>
      <c r="J7" s="8">
        <v>99</v>
      </c>
      <c r="K7" s="8">
        <v>41</v>
      </c>
      <c r="L7" s="8">
        <v>12</v>
      </c>
      <c r="M7" s="9">
        <v>4</v>
      </c>
      <c r="O7" s="30"/>
      <c r="P7" s="8"/>
    </row>
    <row r="8" spans="1:16" ht="12" customHeight="1" x14ac:dyDescent="0.2">
      <c r="A8" s="20">
        <v>1972</v>
      </c>
      <c r="B8" s="8">
        <v>297</v>
      </c>
      <c r="C8" s="8"/>
      <c r="D8" s="8">
        <v>3</v>
      </c>
      <c r="E8" s="8"/>
      <c r="F8" s="8">
        <v>4</v>
      </c>
      <c r="G8" s="8"/>
      <c r="H8" s="8">
        <f t="shared" si="0"/>
        <v>296</v>
      </c>
      <c r="I8" s="8">
        <v>146</v>
      </c>
      <c r="J8" s="8">
        <v>110</v>
      </c>
      <c r="K8" s="8">
        <v>28</v>
      </c>
      <c r="L8" s="8">
        <v>9</v>
      </c>
      <c r="M8" s="9">
        <v>3</v>
      </c>
      <c r="O8" s="30"/>
      <c r="P8" s="8"/>
    </row>
    <row r="9" spans="1:16" ht="12" customHeight="1" x14ac:dyDescent="0.2">
      <c r="A9" s="20">
        <v>1973</v>
      </c>
      <c r="B9" s="8">
        <v>296</v>
      </c>
      <c r="C9" s="8"/>
      <c r="D9" s="8">
        <v>7</v>
      </c>
      <c r="E9" s="8"/>
      <c r="F9" s="8">
        <v>4</v>
      </c>
      <c r="G9" s="8"/>
      <c r="H9" s="8">
        <f t="shared" si="0"/>
        <v>299</v>
      </c>
      <c r="I9" s="8">
        <v>159</v>
      </c>
      <c r="J9" s="8">
        <v>92</v>
      </c>
      <c r="K9" s="8">
        <v>30</v>
      </c>
      <c r="L9" s="8">
        <v>14</v>
      </c>
      <c r="M9" s="9">
        <v>4</v>
      </c>
      <c r="O9" s="30"/>
      <c r="P9" s="8"/>
    </row>
    <row r="10" spans="1:16" ht="12" customHeight="1" x14ac:dyDescent="0.2">
      <c r="A10" s="20">
        <v>1974</v>
      </c>
      <c r="B10" s="8">
        <v>283</v>
      </c>
      <c r="C10" s="8"/>
      <c r="D10" s="42" t="s">
        <v>0</v>
      </c>
      <c r="E10" s="9"/>
      <c r="F10" s="42" t="s">
        <v>0</v>
      </c>
      <c r="G10" s="8"/>
      <c r="H10" s="8">
        <f t="shared" si="0"/>
        <v>283</v>
      </c>
      <c r="I10" s="8">
        <v>153</v>
      </c>
      <c r="J10" s="8">
        <v>89</v>
      </c>
      <c r="K10" s="8">
        <v>34</v>
      </c>
      <c r="L10" s="8">
        <v>5</v>
      </c>
      <c r="M10" s="9">
        <v>2</v>
      </c>
      <c r="O10" s="30"/>
      <c r="P10" s="8"/>
    </row>
    <row r="11" spans="1:16" ht="12" customHeight="1" x14ac:dyDescent="0.2">
      <c r="A11" s="20">
        <v>1975</v>
      </c>
      <c r="B11" s="8">
        <v>293</v>
      </c>
      <c r="C11" s="8"/>
      <c r="D11" s="8">
        <v>4</v>
      </c>
      <c r="E11" s="8"/>
      <c r="F11" s="48">
        <v>1</v>
      </c>
      <c r="G11" s="8"/>
      <c r="H11" s="8">
        <f t="shared" si="0"/>
        <v>296</v>
      </c>
      <c r="I11" s="8">
        <v>158</v>
      </c>
      <c r="J11" s="8">
        <v>92</v>
      </c>
      <c r="K11" s="8">
        <v>36</v>
      </c>
      <c r="L11" s="8">
        <v>8</v>
      </c>
      <c r="M11" s="9">
        <v>2</v>
      </c>
      <c r="O11" s="30"/>
      <c r="P11" s="8"/>
    </row>
    <row r="12" spans="1:16" ht="15.75" customHeight="1" x14ac:dyDescent="0.2">
      <c r="A12" s="20">
        <v>1976</v>
      </c>
      <c r="B12" s="8">
        <v>274</v>
      </c>
      <c r="C12" s="8"/>
      <c r="D12" s="8">
        <v>5</v>
      </c>
      <c r="E12" s="8"/>
      <c r="F12" s="8">
        <v>4</v>
      </c>
      <c r="G12" s="8"/>
      <c r="H12" s="8">
        <f t="shared" si="0"/>
        <v>275</v>
      </c>
      <c r="I12" s="8">
        <v>151</v>
      </c>
      <c r="J12" s="8">
        <v>88</v>
      </c>
      <c r="K12" s="8">
        <v>30</v>
      </c>
      <c r="L12" s="8">
        <v>6</v>
      </c>
      <c r="M12" s="42" t="s">
        <v>0</v>
      </c>
      <c r="O12" s="30"/>
      <c r="P12" s="8"/>
    </row>
    <row r="13" spans="1:16" ht="12" customHeight="1" x14ac:dyDescent="0.2">
      <c r="A13" s="20">
        <v>1977</v>
      </c>
      <c r="B13" s="8">
        <v>247</v>
      </c>
      <c r="C13" s="8"/>
      <c r="D13" s="8">
        <v>1</v>
      </c>
      <c r="E13" s="8"/>
      <c r="F13" s="8">
        <v>1</v>
      </c>
      <c r="G13" s="8"/>
      <c r="H13" s="8">
        <f t="shared" si="0"/>
        <v>247</v>
      </c>
      <c r="I13" s="8">
        <v>130</v>
      </c>
      <c r="J13" s="8">
        <v>85</v>
      </c>
      <c r="K13" s="8">
        <v>28</v>
      </c>
      <c r="L13" s="8">
        <v>4</v>
      </c>
      <c r="M13" s="42" t="s">
        <v>0</v>
      </c>
      <c r="O13" s="30"/>
      <c r="P13" s="8"/>
    </row>
    <row r="14" spans="1:16" ht="12" customHeight="1" x14ac:dyDescent="0.2">
      <c r="A14" s="20">
        <v>1978</v>
      </c>
      <c r="B14" s="8">
        <v>266</v>
      </c>
      <c r="C14" s="8"/>
      <c r="D14" s="8">
        <v>4</v>
      </c>
      <c r="E14" s="8"/>
      <c r="F14" s="8">
        <v>2</v>
      </c>
      <c r="G14" s="8"/>
      <c r="H14" s="8">
        <f t="shared" si="0"/>
        <v>268</v>
      </c>
      <c r="I14" s="8">
        <v>132</v>
      </c>
      <c r="J14" s="8">
        <v>103</v>
      </c>
      <c r="K14" s="8">
        <v>21</v>
      </c>
      <c r="L14" s="8">
        <v>9</v>
      </c>
      <c r="M14" s="9">
        <v>2</v>
      </c>
      <c r="O14" s="30"/>
      <c r="P14" s="8"/>
    </row>
    <row r="15" spans="1:16" ht="12" customHeight="1" x14ac:dyDescent="0.2">
      <c r="A15" s="20">
        <v>1979</v>
      </c>
      <c r="B15" s="8">
        <v>261</v>
      </c>
      <c r="C15" s="8"/>
      <c r="D15" s="8">
        <v>3</v>
      </c>
      <c r="E15" s="8"/>
      <c r="F15" s="8">
        <v>2</v>
      </c>
      <c r="G15" s="8"/>
      <c r="H15" s="8">
        <f t="shared" si="0"/>
        <v>262</v>
      </c>
      <c r="I15" s="8">
        <v>132</v>
      </c>
      <c r="J15" s="8">
        <v>101</v>
      </c>
      <c r="K15" s="8">
        <v>27</v>
      </c>
      <c r="L15" s="8">
        <v>2</v>
      </c>
      <c r="M15" s="42" t="s">
        <v>0</v>
      </c>
      <c r="O15" s="30"/>
      <c r="P15" s="8"/>
    </row>
    <row r="16" spans="1:16" ht="12" customHeight="1" x14ac:dyDescent="0.2">
      <c r="A16" s="20">
        <v>1980</v>
      </c>
      <c r="B16" s="8">
        <v>297</v>
      </c>
      <c r="C16" s="8"/>
      <c r="D16" s="8">
        <v>4</v>
      </c>
      <c r="E16" s="8"/>
      <c r="F16" s="8">
        <v>1</v>
      </c>
      <c r="G16" s="8"/>
      <c r="H16" s="8">
        <f t="shared" si="0"/>
        <v>300</v>
      </c>
      <c r="I16" s="8">
        <v>152</v>
      </c>
      <c r="J16" s="8">
        <v>111</v>
      </c>
      <c r="K16" s="8">
        <v>33</v>
      </c>
      <c r="L16" s="8">
        <v>3</v>
      </c>
      <c r="M16" s="9">
        <v>1</v>
      </c>
      <c r="O16" s="30"/>
      <c r="P16" s="8"/>
    </row>
    <row r="17" spans="1:16" ht="15.75" customHeight="1" x14ac:dyDescent="0.2">
      <c r="A17" s="20">
        <v>1981</v>
      </c>
      <c r="B17" s="8">
        <v>266</v>
      </c>
      <c r="C17" s="8"/>
      <c r="D17" s="8">
        <v>3</v>
      </c>
      <c r="E17" s="8"/>
      <c r="F17" s="8">
        <v>2</v>
      </c>
      <c r="G17" s="8"/>
      <c r="H17" s="8">
        <f t="shared" si="0"/>
        <v>267</v>
      </c>
      <c r="I17" s="8">
        <v>116</v>
      </c>
      <c r="J17" s="8">
        <v>93</v>
      </c>
      <c r="K17" s="8">
        <v>43</v>
      </c>
      <c r="L17" s="8">
        <v>12</v>
      </c>
      <c r="M17" s="9">
        <v>2</v>
      </c>
      <c r="O17" s="30"/>
      <c r="P17" s="8"/>
    </row>
    <row r="18" spans="1:16" ht="12" customHeight="1" x14ac:dyDescent="0.2">
      <c r="A18" s="20">
        <v>1982</v>
      </c>
      <c r="B18" s="8">
        <v>287</v>
      </c>
      <c r="C18" s="8"/>
      <c r="D18" s="8">
        <v>1</v>
      </c>
      <c r="E18" s="8"/>
      <c r="F18" s="8">
        <v>1</v>
      </c>
      <c r="G18" s="8"/>
      <c r="H18" s="8">
        <f t="shared" si="0"/>
        <v>287</v>
      </c>
      <c r="I18" s="8">
        <v>110</v>
      </c>
      <c r="J18" s="8">
        <v>119</v>
      </c>
      <c r="K18" s="8">
        <v>45</v>
      </c>
      <c r="L18" s="8">
        <v>9</v>
      </c>
      <c r="M18" s="9">
        <v>3</v>
      </c>
      <c r="O18" s="30"/>
      <c r="P18" s="8"/>
    </row>
    <row r="19" spans="1:16" ht="12" customHeight="1" x14ac:dyDescent="0.2">
      <c r="A19" s="20">
        <v>1983</v>
      </c>
      <c r="B19" s="8">
        <v>280</v>
      </c>
      <c r="C19" s="8"/>
      <c r="D19" s="8">
        <v>3</v>
      </c>
      <c r="E19" s="8"/>
      <c r="F19" s="8">
        <v>2</v>
      </c>
      <c r="G19" s="8"/>
      <c r="H19" s="8">
        <f t="shared" si="0"/>
        <v>281</v>
      </c>
      <c r="I19" s="8">
        <v>121</v>
      </c>
      <c r="J19" s="8">
        <v>95</v>
      </c>
      <c r="K19" s="8">
        <v>43</v>
      </c>
      <c r="L19" s="8">
        <v>14</v>
      </c>
      <c r="M19" s="9">
        <v>7</v>
      </c>
      <c r="O19" s="30"/>
      <c r="P19" s="8"/>
    </row>
    <row r="20" spans="1:16" ht="12" customHeight="1" x14ac:dyDescent="0.2">
      <c r="A20" s="20">
        <v>1984</v>
      </c>
      <c r="B20" s="8">
        <v>272</v>
      </c>
      <c r="C20" s="8"/>
      <c r="D20" s="8">
        <v>2</v>
      </c>
      <c r="E20" s="8"/>
      <c r="F20" s="8">
        <v>1</v>
      </c>
      <c r="G20" s="8"/>
      <c r="H20" s="8">
        <f t="shared" si="0"/>
        <v>273</v>
      </c>
      <c r="I20" s="8">
        <v>121</v>
      </c>
      <c r="J20" s="8">
        <v>110</v>
      </c>
      <c r="K20" s="8">
        <v>31</v>
      </c>
      <c r="L20" s="8">
        <v>8</v>
      </c>
      <c r="M20" s="9">
        <v>3</v>
      </c>
      <c r="O20" s="30"/>
      <c r="P20" s="8"/>
    </row>
    <row r="21" spans="1:16" ht="12" customHeight="1" x14ac:dyDescent="0.2">
      <c r="A21" s="20">
        <v>1985</v>
      </c>
      <c r="B21" s="8">
        <v>285</v>
      </c>
      <c r="C21" s="8"/>
      <c r="D21" s="8">
        <v>2</v>
      </c>
      <c r="E21" s="8"/>
      <c r="F21" s="42" t="s">
        <v>0</v>
      </c>
      <c r="G21" s="8"/>
      <c r="H21" s="8">
        <f t="shared" si="0"/>
        <v>287</v>
      </c>
      <c r="I21" s="8">
        <v>129</v>
      </c>
      <c r="J21" s="8">
        <v>101</v>
      </c>
      <c r="K21" s="8">
        <v>49</v>
      </c>
      <c r="L21" s="8">
        <v>5</v>
      </c>
      <c r="M21" s="9">
        <v>1</v>
      </c>
      <c r="O21" s="30"/>
      <c r="P21" s="8"/>
    </row>
    <row r="22" spans="1:16" ht="15.75" customHeight="1" x14ac:dyDescent="0.2">
      <c r="A22" s="20">
        <v>1986</v>
      </c>
      <c r="B22" s="8">
        <v>272</v>
      </c>
      <c r="C22" s="8"/>
      <c r="D22" s="42" t="s">
        <v>0</v>
      </c>
      <c r="E22" s="9"/>
      <c r="F22" s="42" t="s">
        <v>0</v>
      </c>
      <c r="G22" s="8"/>
      <c r="H22" s="8">
        <f>B22+SUM(D22)-SUM(F22)</f>
        <v>272</v>
      </c>
      <c r="I22" s="8">
        <v>117</v>
      </c>
      <c r="J22" s="8">
        <v>97</v>
      </c>
      <c r="K22" s="8">
        <v>46</v>
      </c>
      <c r="L22" s="8">
        <v>10</v>
      </c>
      <c r="M22" s="9">
        <v>1</v>
      </c>
      <c r="O22" s="30"/>
      <c r="P22" s="8"/>
    </row>
    <row r="23" spans="1:16" ht="12" customHeight="1" x14ac:dyDescent="0.2">
      <c r="A23" s="20" t="s">
        <v>36</v>
      </c>
      <c r="B23" s="8">
        <v>271</v>
      </c>
      <c r="C23" s="8"/>
      <c r="D23" s="9">
        <v>4</v>
      </c>
      <c r="E23" s="9"/>
      <c r="F23" s="42" t="s">
        <v>0</v>
      </c>
      <c r="G23" s="8"/>
      <c r="H23" s="8">
        <f>B23+D23-SUM(F23)+1</f>
        <v>276</v>
      </c>
      <c r="I23" s="8">
        <v>108</v>
      </c>
      <c r="J23" s="8">
        <v>105</v>
      </c>
      <c r="K23" s="8">
        <v>36</v>
      </c>
      <c r="L23" s="8">
        <v>10</v>
      </c>
      <c r="M23" s="42" t="s">
        <v>0</v>
      </c>
      <c r="O23" s="30"/>
      <c r="P23" s="8"/>
    </row>
    <row r="24" spans="1:16" ht="12" customHeight="1" x14ac:dyDescent="0.2">
      <c r="A24" s="20">
        <v>1988</v>
      </c>
      <c r="B24" s="8">
        <v>341</v>
      </c>
      <c r="C24" s="8"/>
      <c r="D24" s="9">
        <v>6</v>
      </c>
      <c r="E24" s="9"/>
      <c r="F24" s="42">
        <v>2</v>
      </c>
      <c r="G24" s="8"/>
      <c r="H24" s="1">
        <f t="shared" ref="H24:H25" si="1">B24+D24-SUM(F24)</f>
        <v>345</v>
      </c>
      <c r="I24" s="8">
        <v>146</v>
      </c>
      <c r="J24" s="8">
        <v>124</v>
      </c>
      <c r="K24" s="8">
        <v>57</v>
      </c>
      <c r="L24" s="8">
        <v>11</v>
      </c>
      <c r="M24" s="9">
        <v>3</v>
      </c>
      <c r="O24" s="30"/>
      <c r="P24" s="8"/>
    </row>
    <row r="25" spans="1:16" ht="12" customHeight="1" x14ac:dyDescent="0.2">
      <c r="A25" s="20">
        <v>1989</v>
      </c>
      <c r="B25" s="8">
        <v>322</v>
      </c>
      <c r="C25" s="8"/>
      <c r="D25" s="9">
        <v>3</v>
      </c>
      <c r="E25" s="9"/>
      <c r="F25" s="42">
        <v>2</v>
      </c>
      <c r="G25" s="8"/>
      <c r="H25" s="1">
        <f t="shared" si="1"/>
        <v>323</v>
      </c>
      <c r="I25" s="8">
        <v>129</v>
      </c>
      <c r="J25" s="8">
        <v>119</v>
      </c>
      <c r="K25" s="8">
        <v>52</v>
      </c>
      <c r="L25" s="8">
        <v>15</v>
      </c>
      <c r="M25" s="9">
        <v>7</v>
      </c>
      <c r="O25" s="30"/>
      <c r="P25" s="8"/>
    </row>
    <row r="26" spans="1:16" ht="12" customHeight="1" x14ac:dyDescent="0.2">
      <c r="A26" s="20">
        <v>1990</v>
      </c>
      <c r="B26" s="8">
        <v>360</v>
      </c>
      <c r="C26" s="8"/>
      <c r="D26" s="8">
        <v>5</v>
      </c>
      <c r="E26" s="8"/>
      <c r="F26" s="8">
        <v>3</v>
      </c>
      <c r="G26" s="8"/>
      <c r="H26" s="1">
        <f>B26+D26-SUM(F26)</f>
        <v>362</v>
      </c>
      <c r="I26" s="8">
        <v>156</v>
      </c>
      <c r="J26" s="8">
        <v>135</v>
      </c>
      <c r="K26" s="8">
        <v>58</v>
      </c>
      <c r="L26" s="8">
        <v>7</v>
      </c>
      <c r="M26" s="9">
        <v>6</v>
      </c>
      <c r="O26" s="30"/>
      <c r="P26" s="8"/>
    </row>
    <row r="27" spans="1:16" ht="15.75" customHeight="1" x14ac:dyDescent="0.2">
      <c r="A27" s="20">
        <v>1991</v>
      </c>
      <c r="B27" s="1">
        <v>321</v>
      </c>
      <c r="D27" s="1">
        <v>5</v>
      </c>
      <c r="F27" s="21">
        <v>2</v>
      </c>
      <c r="H27" s="1">
        <f>B27+D27-SUM(F27)</f>
        <v>324</v>
      </c>
      <c r="I27" s="1">
        <v>143</v>
      </c>
      <c r="J27" s="1">
        <v>106</v>
      </c>
      <c r="K27" s="1">
        <v>53</v>
      </c>
      <c r="L27" s="1">
        <v>18</v>
      </c>
      <c r="M27" s="21">
        <f t="shared" ref="M27:M40" si="2">H27-I27-J27-K27-L27</f>
        <v>4</v>
      </c>
      <c r="O27" s="30"/>
      <c r="P27" s="8"/>
    </row>
    <row r="28" spans="1:16" ht="12" customHeight="1" x14ac:dyDescent="0.2">
      <c r="A28" s="20">
        <v>1992</v>
      </c>
      <c r="B28" s="1">
        <v>324</v>
      </c>
      <c r="D28" s="1">
        <v>6</v>
      </c>
      <c r="F28" s="21">
        <v>5</v>
      </c>
      <c r="H28" s="1">
        <f t="shared" ref="H28:H51" si="3">B28+D28-SUM(F28)</f>
        <v>325</v>
      </c>
      <c r="I28" s="1">
        <v>140</v>
      </c>
      <c r="J28" s="1">
        <v>114</v>
      </c>
      <c r="K28" s="1">
        <v>54</v>
      </c>
      <c r="L28" s="1">
        <v>8</v>
      </c>
      <c r="M28" s="21">
        <f t="shared" si="2"/>
        <v>9</v>
      </c>
      <c r="O28" s="30"/>
      <c r="P28" s="8"/>
    </row>
    <row r="29" spans="1:16" ht="12" customHeight="1" x14ac:dyDescent="0.2">
      <c r="A29" s="20">
        <v>1993</v>
      </c>
      <c r="B29" s="1">
        <v>321</v>
      </c>
      <c r="D29" s="1">
        <v>9</v>
      </c>
      <c r="F29" s="21">
        <v>1</v>
      </c>
      <c r="H29" s="1">
        <f t="shared" si="3"/>
        <v>329</v>
      </c>
      <c r="I29" s="1">
        <v>129</v>
      </c>
      <c r="J29" s="1">
        <v>117</v>
      </c>
      <c r="K29" s="1">
        <v>60</v>
      </c>
      <c r="L29" s="1">
        <v>20</v>
      </c>
      <c r="M29" s="21">
        <f t="shared" si="2"/>
        <v>3</v>
      </c>
      <c r="O29" s="30"/>
      <c r="P29" s="8"/>
    </row>
    <row r="30" spans="1:16" ht="12" customHeight="1" x14ac:dyDescent="0.2">
      <c r="A30" s="20">
        <v>1994</v>
      </c>
      <c r="B30" s="1">
        <v>299</v>
      </c>
      <c r="D30" s="1">
        <v>4</v>
      </c>
      <c r="F30" s="22" t="s">
        <v>0</v>
      </c>
      <c r="H30" s="1">
        <f t="shared" si="3"/>
        <v>303</v>
      </c>
      <c r="I30" s="1">
        <v>111</v>
      </c>
      <c r="J30" s="1">
        <v>118</v>
      </c>
      <c r="K30" s="1">
        <v>56</v>
      </c>
      <c r="L30" s="1">
        <v>15</v>
      </c>
      <c r="M30" s="1">
        <f t="shared" si="2"/>
        <v>3</v>
      </c>
      <c r="O30" s="30"/>
      <c r="P30" s="8"/>
    </row>
    <row r="31" spans="1:16" ht="12" customHeight="1" x14ac:dyDescent="0.2">
      <c r="A31" s="20">
        <v>1995</v>
      </c>
      <c r="B31" s="1">
        <v>331</v>
      </c>
      <c r="D31" s="1">
        <v>8</v>
      </c>
      <c r="F31" s="21">
        <v>1</v>
      </c>
      <c r="H31" s="1">
        <f t="shared" si="3"/>
        <v>338</v>
      </c>
      <c r="I31" s="1">
        <v>139</v>
      </c>
      <c r="J31" s="1">
        <v>115</v>
      </c>
      <c r="K31" s="1">
        <v>56</v>
      </c>
      <c r="L31" s="1">
        <v>22</v>
      </c>
      <c r="M31" s="1">
        <f t="shared" si="2"/>
        <v>6</v>
      </c>
      <c r="O31" s="30"/>
      <c r="P31" s="8"/>
    </row>
    <row r="32" spans="1:16" ht="15.75" customHeight="1" x14ac:dyDescent="0.2">
      <c r="A32" s="20">
        <v>1996</v>
      </c>
      <c r="B32" s="1">
        <v>288</v>
      </c>
      <c r="D32" s="1">
        <v>2</v>
      </c>
      <c r="F32" s="22" t="s">
        <v>0</v>
      </c>
      <c r="H32" s="1">
        <f t="shared" si="3"/>
        <v>290</v>
      </c>
      <c r="I32" s="1">
        <v>127</v>
      </c>
      <c r="J32" s="1">
        <v>108</v>
      </c>
      <c r="K32" s="1">
        <v>45</v>
      </c>
      <c r="L32" s="1">
        <v>9</v>
      </c>
      <c r="M32" s="1">
        <f t="shared" si="2"/>
        <v>1</v>
      </c>
      <c r="O32" s="30"/>
      <c r="P32" s="8"/>
    </row>
    <row r="33" spans="1:16" ht="12" customHeight="1" x14ac:dyDescent="0.2">
      <c r="A33" s="20">
        <v>1997</v>
      </c>
      <c r="B33" s="1">
        <v>283</v>
      </c>
      <c r="D33" s="1">
        <v>4</v>
      </c>
      <c r="F33" s="21">
        <v>1</v>
      </c>
      <c r="H33" s="1">
        <f t="shared" si="3"/>
        <v>286</v>
      </c>
      <c r="I33" s="1">
        <v>110</v>
      </c>
      <c r="J33" s="1">
        <v>115</v>
      </c>
      <c r="K33" s="1">
        <v>47</v>
      </c>
      <c r="L33" s="1">
        <v>12</v>
      </c>
      <c r="M33" s="1">
        <f t="shared" si="2"/>
        <v>2</v>
      </c>
      <c r="O33" s="30"/>
      <c r="P33" s="8"/>
    </row>
    <row r="34" spans="1:16" ht="12" customHeight="1" x14ac:dyDescent="0.2">
      <c r="A34" s="20">
        <v>1998</v>
      </c>
      <c r="B34" s="1">
        <v>308</v>
      </c>
      <c r="D34" s="1">
        <v>3</v>
      </c>
      <c r="F34" s="22" t="s">
        <v>0</v>
      </c>
      <c r="H34" s="1">
        <f t="shared" si="3"/>
        <v>311</v>
      </c>
      <c r="I34" s="1">
        <v>120</v>
      </c>
      <c r="J34" s="1">
        <v>118</v>
      </c>
      <c r="K34" s="1">
        <v>56</v>
      </c>
      <c r="L34" s="1">
        <v>14</v>
      </c>
      <c r="M34" s="1">
        <f t="shared" si="2"/>
        <v>3</v>
      </c>
      <c r="O34" s="30"/>
      <c r="P34" s="8"/>
    </row>
    <row r="35" spans="1:16" ht="12" customHeight="1" x14ac:dyDescent="0.2">
      <c r="A35" s="20">
        <v>1999</v>
      </c>
      <c r="B35" s="1">
        <v>279</v>
      </c>
      <c r="D35" s="1">
        <v>8</v>
      </c>
      <c r="F35" s="22" t="s">
        <v>0</v>
      </c>
      <c r="H35" s="1">
        <f t="shared" si="3"/>
        <v>287</v>
      </c>
      <c r="I35" s="1">
        <v>120</v>
      </c>
      <c r="J35" s="1">
        <v>101</v>
      </c>
      <c r="K35" s="1">
        <v>46</v>
      </c>
      <c r="L35" s="1">
        <v>14</v>
      </c>
      <c r="M35" s="1">
        <f t="shared" si="2"/>
        <v>6</v>
      </c>
      <c r="O35" s="30"/>
      <c r="P35" s="8"/>
    </row>
    <row r="36" spans="1:16" ht="12" customHeight="1" x14ac:dyDescent="0.2">
      <c r="A36" s="20">
        <v>2000</v>
      </c>
      <c r="B36" s="1">
        <v>254</v>
      </c>
      <c r="D36" s="1">
        <v>5</v>
      </c>
      <c r="F36" s="21">
        <v>1</v>
      </c>
      <c r="H36" s="1">
        <f t="shared" si="3"/>
        <v>258</v>
      </c>
      <c r="I36" s="1">
        <v>103</v>
      </c>
      <c r="J36" s="1">
        <v>98</v>
      </c>
      <c r="K36" s="1">
        <v>41</v>
      </c>
      <c r="L36" s="1">
        <v>12</v>
      </c>
      <c r="M36" s="1">
        <f t="shared" si="2"/>
        <v>4</v>
      </c>
      <c r="O36" s="30"/>
      <c r="P36" s="8"/>
    </row>
    <row r="37" spans="1:16" ht="15.75" customHeight="1" x14ac:dyDescent="0.2">
      <c r="A37" s="20">
        <v>2001</v>
      </c>
      <c r="B37" s="1">
        <v>281</v>
      </c>
      <c r="D37" s="1">
        <v>4</v>
      </c>
      <c r="F37" s="21">
        <v>2</v>
      </c>
      <c r="H37" s="1">
        <f t="shared" si="3"/>
        <v>283</v>
      </c>
      <c r="I37" s="1">
        <v>133</v>
      </c>
      <c r="J37" s="1">
        <v>97</v>
      </c>
      <c r="K37" s="1">
        <v>39</v>
      </c>
      <c r="L37" s="1">
        <v>13</v>
      </c>
      <c r="M37" s="1">
        <f t="shared" si="2"/>
        <v>1</v>
      </c>
      <c r="O37" s="30"/>
      <c r="P37" s="8"/>
    </row>
    <row r="38" spans="1:16" ht="12" customHeight="1" x14ac:dyDescent="0.2">
      <c r="A38" s="20">
        <v>2002</v>
      </c>
      <c r="B38" s="1">
        <v>261</v>
      </c>
      <c r="D38" s="1">
        <v>9</v>
      </c>
      <c r="F38" s="21">
        <v>1</v>
      </c>
      <c r="H38" s="1">
        <f t="shared" si="3"/>
        <v>269</v>
      </c>
      <c r="I38" s="1">
        <v>113</v>
      </c>
      <c r="J38" s="1">
        <v>92</v>
      </c>
      <c r="K38" s="1">
        <v>48</v>
      </c>
      <c r="L38" s="1">
        <v>14</v>
      </c>
      <c r="M38" s="1">
        <f t="shared" si="2"/>
        <v>2</v>
      </c>
      <c r="O38" s="30"/>
      <c r="P38" s="8"/>
    </row>
    <row r="39" spans="1:16" ht="12" customHeight="1" x14ac:dyDescent="0.2">
      <c r="A39" s="20">
        <v>2003</v>
      </c>
      <c r="B39" s="1">
        <v>256</v>
      </c>
      <c r="D39" s="1">
        <v>7</v>
      </c>
      <c r="F39" s="22">
        <v>1</v>
      </c>
      <c r="H39" s="1">
        <f t="shared" si="3"/>
        <v>262</v>
      </c>
      <c r="I39" s="1">
        <v>106</v>
      </c>
      <c r="J39" s="1">
        <v>90</v>
      </c>
      <c r="K39" s="1">
        <v>49</v>
      </c>
      <c r="L39" s="1">
        <v>15</v>
      </c>
      <c r="M39" s="1">
        <f t="shared" si="2"/>
        <v>2</v>
      </c>
      <c r="O39" s="30"/>
      <c r="P39" s="8"/>
    </row>
    <row r="40" spans="1:16" ht="12" customHeight="1" x14ac:dyDescent="0.2">
      <c r="A40" s="20">
        <v>2004</v>
      </c>
      <c r="B40" s="1">
        <v>280</v>
      </c>
      <c r="D40" s="1">
        <v>1</v>
      </c>
      <c r="F40" s="22" t="s">
        <v>0</v>
      </c>
      <c r="H40" s="1">
        <f t="shared" si="3"/>
        <v>281</v>
      </c>
      <c r="I40" s="1">
        <v>125</v>
      </c>
      <c r="J40" s="1">
        <v>95</v>
      </c>
      <c r="K40" s="1">
        <v>44</v>
      </c>
      <c r="L40" s="1">
        <v>11</v>
      </c>
      <c r="M40" s="1">
        <f t="shared" si="2"/>
        <v>6</v>
      </c>
      <c r="O40" s="30"/>
      <c r="P40" s="8"/>
    </row>
    <row r="41" spans="1:16" ht="12" customHeight="1" x14ac:dyDescent="0.2">
      <c r="A41" s="20">
        <v>2005</v>
      </c>
      <c r="B41" s="1">
        <v>263</v>
      </c>
      <c r="D41" s="1">
        <v>6</v>
      </c>
      <c r="F41" s="1">
        <v>1</v>
      </c>
      <c r="H41" s="1">
        <f t="shared" si="3"/>
        <v>268</v>
      </c>
      <c r="I41" s="1">
        <v>118</v>
      </c>
      <c r="J41" s="1">
        <v>102</v>
      </c>
      <c r="K41" s="1">
        <v>28</v>
      </c>
      <c r="L41" s="1">
        <v>13</v>
      </c>
      <c r="M41" s="1">
        <v>7</v>
      </c>
      <c r="O41" s="30"/>
      <c r="P41" s="8"/>
    </row>
    <row r="42" spans="1:16" ht="15.75" customHeight="1" x14ac:dyDescent="0.2">
      <c r="A42" s="20">
        <v>2006</v>
      </c>
      <c r="B42" s="1">
        <v>292</v>
      </c>
      <c r="D42" s="1">
        <v>3</v>
      </c>
      <c r="F42" s="22" t="s">
        <v>0</v>
      </c>
      <c r="H42" s="1">
        <f t="shared" si="3"/>
        <v>295</v>
      </c>
      <c r="I42" s="1">
        <v>123</v>
      </c>
      <c r="J42" s="1">
        <v>111</v>
      </c>
      <c r="K42" s="1">
        <v>47</v>
      </c>
      <c r="L42" s="1">
        <v>10</v>
      </c>
      <c r="M42" s="1">
        <v>4</v>
      </c>
      <c r="O42" s="30"/>
      <c r="P42" s="8"/>
    </row>
    <row r="43" spans="1:16" ht="12" customHeight="1" x14ac:dyDescent="0.2">
      <c r="A43" s="20">
        <v>2007</v>
      </c>
      <c r="B43" s="1">
        <v>280</v>
      </c>
      <c r="D43" s="1">
        <v>6</v>
      </c>
      <c r="F43" s="22" t="s">
        <v>0</v>
      </c>
      <c r="H43" s="1">
        <f t="shared" si="3"/>
        <v>286</v>
      </c>
      <c r="I43" s="1">
        <v>116</v>
      </c>
      <c r="J43" s="1">
        <v>104</v>
      </c>
      <c r="K43" s="1">
        <v>50</v>
      </c>
      <c r="L43" s="1">
        <v>11</v>
      </c>
      <c r="M43" s="1">
        <v>5</v>
      </c>
      <c r="O43" s="30"/>
      <c r="P43" s="8"/>
    </row>
    <row r="44" spans="1:16" ht="12" customHeight="1" x14ac:dyDescent="0.2">
      <c r="A44" s="20">
        <v>2008</v>
      </c>
      <c r="B44" s="1">
        <v>289</v>
      </c>
      <c r="D44" s="1">
        <v>5</v>
      </c>
      <c r="F44" s="22" t="s">
        <v>0</v>
      </c>
      <c r="H44" s="1">
        <f t="shared" si="3"/>
        <v>294</v>
      </c>
      <c r="I44" s="1">
        <v>132</v>
      </c>
      <c r="J44" s="1">
        <v>108</v>
      </c>
      <c r="K44" s="1">
        <v>42</v>
      </c>
      <c r="L44" s="1">
        <v>9</v>
      </c>
      <c r="M44" s="1">
        <v>3</v>
      </c>
      <c r="O44" s="30"/>
      <c r="P44" s="8"/>
    </row>
    <row r="45" spans="1:16" ht="12" customHeight="1" x14ac:dyDescent="0.2">
      <c r="A45" s="20">
        <v>2009</v>
      </c>
      <c r="B45" s="1">
        <v>263</v>
      </c>
      <c r="D45" s="1">
        <v>4</v>
      </c>
      <c r="F45" s="22" t="s">
        <v>0</v>
      </c>
      <c r="H45" s="1">
        <f t="shared" si="3"/>
        <v>267</v>
      </c>
      <c r="I45" s="1">
        <v>106</v>
      </c>
      <c r="J45" s="1">
        <v>101</v>
      </c>
      <c r="K45" s="1">
        <v>43</v>
      </c>
      <c r="L45" s="1">
        <v>14</v>
      </c>
      <c r="M45" s="1">
        <v>3</v>
      </c>
      <c r="O45" s="30"/>
      <c r="P45" s="8"/>
    </row>
    <row r="46" spans="1:16" ht="12" customHeight="1" x14ac:dyDescent="0.2">
      <c r="A46" s="20">
        <v>2010</v>
      </c>
      <c r="B46" s="1">
        <v>279</v>
      </c>
      <c r="D46" s="1">
        <v>7</v>
      </c>
      <c r="F46" s="22" t="s">
        <v>0</v>
      </c>
      <c r="H46" s="1">
        <f t="shared" si="3"/>
        <v>286</v>
      </c>
      <c r="I46" s="1">
        <v>142</v>
      </c>
      <c r="J46" s="1">
        <v>100</v>
      </c>
      <c r="K46" s="1">
        <v>27</v>
      </c>
      <c r="L46" s="1">
        <v>11</v>
      </c>
      <c r="M46" s="1">
        <v>6</v>
      </c>
      <c r="O46" s="30"/>
      <c r="P46" s="8"/>
    </row>
    <row r="47" spans="1:16" ht="15.75" customHeight="1" x14ac:dyDescent="0.2">
      <c r="A47" s="20">
        <v>2011</v>
      </c>
      <c r="B47" s="1">
        <v>281</v>
      </c>
      <c r="D47" s="1">
        <v>5</v>
      </c>
      <c r="F47" s="22">
        <v>1</v>
      </c>
      <c r="H47" s="1">
        <f t="shared" si="3"/>
        <v>285</v>
      </c>
      <c r="I47" s="1">
        <v>119</v>
      </c>
      <c r="J47" s="1">
        <v>104</v>
      </c>
      <c r="K47" s="1">
        <v>49</v>
      </c>
      <c r="L47" s="1">
        <v>9</v>
      </c>
      <c r="M47" s="1">
        <v>4</v>
      </c>
      <c r="O47" s="30"/>
      <c r="P47" s="8"/>
    </row>
    <row r="48" spans="1:16" ht="12" customHeight="1" x14ac:dyDescent="0.2">
      <c r="A48" s="20">
        <v>2012</v>
      </c>
      <c r="B48" s="1">
        <v>288</v>
      </c>
      <c r="D48" s="1">
        <v>5</v>
      </c>
      <c r="F48" s="22">
        <v>1</v>
      </c>
      <c r="H48" s="1">
        <f t="shared" si="3"/>
        <v>292</v>
      </c>
      <c r="I48" s="1">
        <v>116</v>
      </c>
      <c r="J48" s="1">
        <v>126</v>
      </c>
      <c r="K48" s="1">
        <v>40</v>
      </c>
      <c r="L48" s="1">
        <v>7</v>
      </c>
      <c r="M48" s="1">
        <v>3</v>
      </c>
      <c r="O48" s="30"/>
      <c r="P48" s="8"/>
    </row>
    <row r="49" spans="1:16" ht="12" customHeight="1" x14ac:dyDescent="0.2">
      <c r="A49" s="20">
        <v>2013</v>
      </c>
      <c r="B49" s="1">
        <v>284</v>
      </c>
      <c r="D49" s="1">
        <v>3</v>
      </c>
      <c r="F49" s="22" t="s">
        <v>0</v>
      </c>
      <c r="H49" s="1">
        <f t="shared" si="3"/>
        <v>287</v>
      </c>
      <c r="I49" s="1">
        <v>136</v>
      </c>
      <c r="J49" s="1">
        <v>98</v>
      </c>
      <c r="K49" s="1">
        <v>39</v>
      </c>
      <c r="L49" s="1">
        <v>12</v>
      </c>
      <c r="M49" s="1">
        <v>2</v>
      </c>
      <c r="O49" s="30"/>
      <c r="P49" s="8"/>
    </row>
    <row r="50" spans="1:16" ht="12" customHeight="1" x14ac:dyDescent="0.2">
      <c r="A50" s="20">
        <v>2014</v>
      </c>
      <c r="B50" s="1">
        <v>276</v>
      </c>
      <c r="D50" s="1">
        <v>6</v>
      </c>
      <c r="F50" s="22" t="s">
        <v>0</v>
      </c>
      <c r="H50" s="1">
        <f t="shared" si="3"/>
        <v>282</v>
      </c>
      <c r="I50" s="1">
        <v>121</v>
      </c>
      <c r="J50" s="1">
        <v>109</v>
      </c>
      <c r="K50" s="1">
        <v>38</v>
      </c>
      <c r="L50" s="1">
        <v>12</v>
      </c>
      <c r="M50" s="1">
        <v>2</v>
      </c>
      <c r="O50" s="30"/>
      <c r="P50" s="8"/>
    </row>
    <row r="51" spans="1:16" ht="12" customHeight="1" x14ac:dyDescent="0.2">
      <c r="A51" s="20">
        <v>2015</v>
      </c>
      <c r="B51" s="1">
        <v>269</v>
      </c>
      <c r="C51" s="1" t="s">
        <v>1</v>
      </c>
      <c r="D51" s="1">
        <v>6</v>
      </c>
      <c r="F51" s="22" t="s">
        <v>0</v>
      </c>
      <c r="H51" s="1">
        <f t="shared" si="3"/>
        <v>275</v>
      </c>
      <c r="I51" s="1">
        <v>112</v>
      </c>
      <c r="J51" s="1">
        <v>97</v>
      </c>
      <c r="K51" s="1">
        <v>47</v>
      </c>
      <c r="L51" s="1">
        <v>10</v>
      </c>
      <c r="M51" s="1">
        <v>9</v>
      </c>
      <c r="O51" s="30"/>
      <c r="P51" s="8"/>
    </row>
    <row r="52" spans="1:16" ht="15.75" customHeight="1" x14ac:dyDescent="0.2">
      <c r="A52" s="20" t="s">
        <v>61</v>
      </c>
      <c r="B52" s="1">
        <f>H52+SUM(F52)-D52-1</f>
        <v>287</v>
      </c>
      <c r="C52" s="1" t="s">
        <v>1</v>
      </c>
      <c r="D52" s="21">
        <v>5</v>
      </c>
      <c r="E52" s="23"/>
      <c r="F52" s="22" t="s">
        <v>0</v>
      </c>
      <c r="H52" s="1">
        <f t="shared" ref="H52:H57" si="4">SUM(I52:M52)</f>
        <v>293</v>
      </c>
      <c r="I52" s="1">
        <v>127</v>
      </c>
      <c r="J52" s="1">
        <v>104</v>
      </c>
      <c r="K52" s="1">
        <v>44</v>
      </c>
      <c r="L52" s="1">
        <v>14</v>
      </c>
      <c r="M52" s="1">
        <v>4</v>
      </c>
      <c r="O52" s="30"/>
      <c r="P52" s="8"/>
    </row>
    <row r="53" spans="1:16" ht="12" customHeight="1" x14ac:dyDescent="0.2">
      <c r="A53" s="20">
        <v>2017</v>
      </c>
      <c r="B53" s="1">
        <f t="shared" ref="B53:B59" si="5">H53+SUM(F53)-SUM(D53)-W53</f>
        <v>271</v>
      </c>
      <c r="D53" s="22">
        <v>8</v>
      </c>
      <c r="E53" s="23"/>
      <c r="F53" s="22" t="s">
        <v>0</v>
      </c>
      <c r="H53" s="1">
        <f t="shared" si="4"/>
        <v>279</v>
      </c>
      <c r="I53" s="1">
        <v>117</v>
      </c>
      <c r="J53" s="1">
        <v>97</v>
      </c>
      <c r="K53" s="1">
        <v>41</v>
      </c>
      <c r="L53" s="1">
        <v>15</v>
      </c>
      <c r="M53" s="1">
        <v>9</v>
      </c>
      <c r="O53" s="30"/>
      <c r="P53" s="8"/>
    </row>
    <row r="54" spans="1:16" ht="12" customHeight="1" x14ac:dyDescent="0.2">
      <c r="A54" s="20">
        <v>2018</v>
      </c>
      <c r="B54" s="1">
        <f t="shared" si="5"/>
        <v>278</v>
      </c>
      <c r="D54" s="22">
        <v>2</v>
      </c>
      <c r="E54" s="23"/>
      <c r="F54" s="22" t="s">
        <v>0</v>
      </c>
      <c r="H54" s="1">
        <f t="shared" si="4"/>
        <v>280</v>
      </c>
      <c r="I54" s="1">
        <v>115</v>
      </c>
      <c r="J54" s="1">
        <v>116</v>
      </c>
      <c r="K54" s="1">
        <v>34</v>
      </c>
      <c r="L54" s="1">
        <v>8</v>
      </c>
      <c r="M54" s="1">
        <v>7</v>
      </c>
      <c r="O54" s="30"/>
      <c r="P54" s="8"/>
    </row>
    <row r="55" spans="1:16" ht="12" customHeight="1" x14ac:dyDescent="0.2">
      <c r="A55" s="20">
        <v>2019</v>
      </c>
      <c r="B55" s="1">
        <f t="shared" si="5"/>
        <v>262</v>
      </c>
      <c r="D55" s="22">
        <v>5</v>
      </c>
      <c r="E55" s="23"/>
      <c r="F55" s="22" t="s">
        <v>0</v>
      </c>
      <c r="H55" s="1">
        <f t="shared" si="4"/>
        <v>267</v>
      </c>
      <c r="I55" s="1">
        <v>125</v>
      </c>
      <c r="J55" s="1">
        <v>89</v>
      </c>
      <c r="K55" s="1">
        <v>28</v>
      </c>
      <c r="L55" s="1">
        <v>16</v>
      </c>
      <c r="M55" s="1">
        <v>9</v>
      </c>
      <c r="O55" s="30"/>
      <c r="P55" s="8"/>
    </row>
    <row r="56" spans="1:16" ht="12" customHeight="1" x14ac:dyDescent="0.2">
      <c r="A56" s="20">
        <v>2020</v>
      </c>
      <c r="B56" s="1">
        <f t="shared" si="5"/>
        <v>261</v>
      </c>
      <c r="D56" s="22">
        <v>2</v>
      </c>
      <c r="E56" s="23"/>
      <c r="F56" s="22">
        <v>2</v>
      </c>
      <c r="H56" s="1">
        <f t="shared" si="4"/>
        <v>261</v>
      </c>
      <c r="I56" s="1">
        <v>107</v>
      </c>
      <c r="J56" s="1">
        <v>114</v>
      </c>
      <c r="K56" s="1">
        <v>27</v>
      </c>
      <c r="L56" s="1">
        <v>5</v>
      </c>
      <c r="M56" s="1">
        <v>8</v>
      </c>
      <c r="O56" s="30"/>
      <c r="P56" s="8"/>
    </row>
    <row r="57" spans="1:16" ht="15.75" customHeight="1" x14ac:dyDescent="0.2">
      <c r="A57" s="20">
        <v>2021</v>
      </c>
      <c r="B57" s="1">
        <f t="shared" si="5"/>
        <v>286</v>
      </c>
      <c r="D57" s="22">
        <v>7</v>
      </c>
      <c r="E57" s="23"/>
      <c r="F57" s="22" t="s">
        <v>0</v>
      </c>
      <c r="H57" s="1">
        <f t="shared" si="4"/>
        <v>293</v>
      </c>
      <c r="I57" s="1">
        <v>134</v>
      </c>
      <c r="J57" s="1">
        <v>100</v>
      </c>
      <c r="K57" s="1">
        <v>36</v>
      </c>
      <c r="L57" s="1">
        <v>9</v>
      </c>
      <c r="M57" s="1">
        <v>14</v>
      </c>
      <c r="O57" s="30"/>
      <c r="P57" s="8"/>
    </row>
    <row r="58" spans="1:16" ht="12" customHeight="1" x14ac:dyDescent="0.2">
      <c r="A58" s="20">
        <v>2022</v>
      </c>
      <c r="B58" s="1">
        <f t="shared" si="5"/>
        <v>244</v>
      </c>
      <c r="D58" s="22">
        <v>3</v>
      </c>
      <c r="E58" s="23"/>
      <c r="F58" s="22">
        <v>2</v>
      </c>
      <c r="H58" s="1">
        <f t="shared" ref="H58:H59" si="6">SUM(I58:M58)</f>
        <v>245</v>
      </c>
      <c r="I58" s="1">
        <v>109</v>
      </c>
      <c r="J58" s="1">
        <v>83</v>
      </c>
      <c r="K58" s="1">
        <v>36</v>
      </c>
      <c r="L58" s="1">
        <v>12</v>
      </c>
      <c r="M58" s="1">
        <v>5</v>
      </c>
      <c r="O58" s="30"/>
      <c r="P58" s="8"/>
    </row>
    <row r="59" spans="1:16" ht="12" customHeight="1" x14ac:dyDescent="0.2">
      <c r="A59" s="20">
        <v>2023</v>
      </c>
      <c r="B59" s="1">
        <f t="shared" si="5"/>
        <v>255</v>
      </c>
      <c r="D59" s="1">
        <v>4</v>
      </c>
      <c r="F59" s="22" t="s">
        <v>0</v>
      </c>
      <c r="H59" s="1">
        <f t="shared" si="6"/>
        <v>259</v>
      </c>
      <c r="I59" s="1">
        <v>120</v>
      </c>
      <c r="J59" s="1">
        <v>89</v>
      </c>
      <c r="K59" s="1">
        <v>32</v>
      </c>
      <c r="L59" s="1">
        <v>8</v>
      </c>
      <c r="M59" s="1">
        <v>10</v>
      </c>
      <c r="O59" s="30"/>
      <c r="P59" s="8"/>
    </row>
    <row r="60" spans="1:16" ht="12" customHeight="1" x14ac:dyDescent="0.2">
      <c r="A60" s="20">
        <v>2024</v>
      </c>
      <c r="B60" s="1">
        <f t="shared" ref="B60:B61" si="7">H60+SUM(F60)-SUM(D60)-W60</f>
        <v>216</v>
      </c>
      <c r="D60" s="1">
        <v>2</v>
      </c>
      <c r="F60" s="22" t="s">
        <v>0</v>
      </c>
      <c r="H60" s="1">
        <f t="shared" ref="H60:H61" si="8">SUM(I60:M60)</f>
        <v>218</v>
      </c>
      <c r="I60" s="1">
        <v>89</v>
      </c>
      <c r="J60" s="1">
        <v>89</v>
      </c>
      <c r="K60" s="1">
        <v>28</v>
      </c>
      <c r="L60" s="1">
        <v>8</v>
      </c>
      <c r="M60" s="1">
        <v>4</v>
      </c>
      <c r="O60" s="30"/>
      <c r="P60" s="8"/>
    </row>
    <row r="61" spans="1:16" ht="12" customHeight="1" x14ac:dyDescent="0.2">
      <c r="A61" s="20">
        <v>2025</v>
      </c>
      <c r="B61" s="1">
        <f t="shared" si="7"/>
        <v>249</v>
      </c>
      <c r="D61" s="1">
        <v>2</v>
      </c>
      <c r="F61" s="22" t="s">
        <v>30</v>
      </c>
      <c r="H61" s="1">
        <f t="shared" si="8"/>
        <v>251</v>
      </c>
      <c r="I61" s="1">
        <v>108</v>
      </c>
      <c r="J61" s="1">
        <v>92</v>
      </c>
      <c r="K61" s="1">
        <v>31</v>
      </c>
      <c r="L61" s="1">
        <v>10</v>
      </c>
      <c r="M61" s="1">
        <v>10</v>
      </c>
      <c r="O61" s="30"/>
      <c r="P61" s="8"/>
    </row>
    <row r="62" spans="1:16" ht="15" customHeight="1" x14ac:dyDescent="0.2">
      <c r="A62" s="20" t="s">
        <v>21</v>
      </c>
      <c r="B62" s="49">
        <f>SUM(B7:B16)</f>
        <v>2816</v>
      </c>
      <c r="C62" s="49"/>
      <c r="D62" s="49">
        <f t="shared" ref="D62:M62" si="9">SUM(D7:D16)</f>
        <v>34</v>
      </c>
      <c r="E62" s="49"/>
      <c r="F62" s="49">
        <f t="shared" si="9"/>
        <v>22</v>
      </c>
      <c r="G62" s="49"/>
      <c r="H62" s="49">
        <f t="shared" si="9"/>
        <v>2828</v>
      </c>
      <c r="I62" s="49">
        <f t="shared" si="9"/>
        <v>1459</v>
      </c>
      <c r="J62" s="49">
        <f t="shared" si="9"/>
        <v>970</v>
      </c>
      <c r="K62" s="49">
        <f t="shared" si="9"/>
        <v>308</v>
      </c>
      <c r="L62" s="49">
        <f t="shared" si="9"/>
        <v>72</v>
      </c>
      <c r="M62" s="49">
        <f t="shared" si="9"/>
        <v>18</v>
      </c>
      <c r="O62" s="30"/>
      <c r="P62" s="8"/>
    </row>
    <row r="63" spans="1:16" ht="12.75" customHeight="1" x14ac:dyDescent="0.2">
      <c r="A63" s="20" t="s">
        <v>37</v>
      </c>
      <c r="B63" s="49">
        <f>SUM(B17:B26)</f>
        <v>2956</v>
      </c>
      <c r="C63" s="49"/>
      <c r="D63" s="49">
        <f t="shared" ref="D63:M63" si="10">SUM(D17:D26)</f>
        <v>29</v>
      </c>
      <c r="E63" s="49"/>
      <c r="F63" s="49">
        <f t="shared" si="10"/>
        <v>13</v>
      </c>
      <c r="G63" s="49"/>
      <c r="H63" s="49">
        <f t="shared" si="10"/>
        <v>2973</v>
      </c>
      <c r="I63" s="49">
        <f t="shared" si="10"/>
        <v>1253</v>
      </c>
      <c r="J63" s="49">
        <f t="shared" si="10"/>
        <v>1098</v>
      </c>
      <c r="K63" s="49">
        <f t="shared" si="10"/>
        <v>460</v>
      </c>
      <c r="L63" s="49">
        <f t="shared" si="10"/>
        <v>101</v>
      </c>
      <c r="M63" s="49">
        <f t="shared" si="10"/>
        <v>33</v>
      </c>
      <c r="O63" s="30"/>
      <c r="P63" s="8"/>
    </row>
    <row r="64" spans="1:16" ht="12.75" customHeight="1" x14ac:dyDescent="0.2">
      <c r="A64" s="20" t="s">
        <v>20</v>
      </c>
      <c r="B64" s="49">
        <f>SUM(B27:B36)</f>
        <v>3008</v>
      </c>
      <c r="C64" s="49"/>
      <c r="D64" s="49">
        <f t="shared" ref="D64:M64" si="11">SUM(D27:D36)</f>
        <v>54</v>
      </c>
      <c r="E64" s="49"/>
      <c r="F64" s="49">
        <f t="shared" si="11"/>
        <v>11</v>
      </c>
      <c r="G64" s="49"/>
      <c r="H64" s="49">
        <f t="shared" si="11"/>
        <v>3051</v>
      </c>
      <c r="I64" s="49">
        <f t="shared" si="11"/>
        <v>1242</v>
      </c>
      <c r="J64" s="49">
        <f t="shared" si="11"/>
        <v>1110</v>
      </c>
      <c r="K64" s="49">
        <f t="shared" si="11"/>
        <v>514</v>
      </c>
      <c r="L64" s="49">
        <f t="shared" si="11"/>
        <v>144</v>
      </c>
      <c r="M64" s="49">
        <f t="shared" si="11"/>
        <v>41</v>
      </c>
      <c r="O64" s="30"/>
      <c r="P64" s="8"/>
    </row>
    <row r="65" spans="1:16" ht="12.75" customHeight="1" x14ac:dyDescent="0.2">
      <c r="A65" s="20" t="s">
        <v>23</v>
      </c>
      <c r="B65" s="49">
        <f>SUM(B37:B46)</f>
        <v>2744</v>
      </c>
      <c r="C65" s="49"/>
      <c r="D65" s="49">
        <f t="shared" ref="D65:M65" si="12">SUM(D37:D46)</f>
        <v>52</v>
      </c>
      <c r="E65" s="49"/>
      <c r="F65" s="49">
        <f t="shared" si="12"/>
        <v>5</v>
      </c>
      <c r="G65" s="49"/>
      <c r="H65" s="49">
        <f t="shared" si="12"/>
        <v>2791</v>
      </c>
      <c r="I65" s="49">
        <f t="shared" si="12"/>
        <v>1214</v>
      </c>
      <c r="J65" s="49">
        <f t="shared" si="12"/>
        <v>1000</v>
      </c>
      <c r="K65" s="49">
        <f t="shared" si="12"/>
        <v>417</v>
      </c>
      <c r="L65" s="49">
        <f t="shared" si="12"/>
        <v>121</v>
      </c>
      <c r="M65" s="49">
        <f t="shared" si="12"/>
        <v>39</v>
      </c>
      <c r="O65" s="30"/>
      <c r="P65" s="8"/>
    </row>
    <row r="66" spans="1:16" ht="12.75" customHeight="1" x14ac:dyDescent="0.2">
      <c r="A66" s="20" t="s">
        <v>62</v>
      </c>
      <c r="B66" s="49">
        <f>SUM(B47:B56)</f>
        <v>2757</v>
      </c>
      <c r="C66" s="49"/>
      <c r="D66" s="49">
        <f t="shared" ref="D66:M66" si="13">SUM(D47:D56)</f>
        <v>47</v>
      </c>
      <c r="E66" s="49"/>
      <c r="F66" s="49">
        <f t="shared" si="13"/>
        <v>4</v>
      </c>
      <c r="G66" s="49"/>
      <c r="H66" s="49">
        <f t="shared" si="13"/>
        <v>2801</v>
      </c>
      <c r="I66" s="49">
        <f t="shared" si="13"/>
        <v>1195</v>
      </c>
      <c r="J66" s="49">
        <f t="shared" si="13"/>
        <v>1054</v>
      </c>
      <c r="K66" s="49">
        <f t="shared" si="13"/>
        <v>387</v>
      </c>
      <c r="L66" s="49">
        <f t="shared" si="13"/>
        <v>108</v>
      </c>
      <c r="M66" s="49">
        <f t="shared" si="13"/>
        <v>57</v>
      </c>
      <c r="O66" s="30"/>
      <c r="P66" s="8"/>
    </row>
    <row r="67" spans="1:16" ht="12.75" customHeight="1" x14ac:dyDescent="0.2">
      <c r="A67" s="20" t="s">
        <v>25</v>
      </c>
      <c r="B67" s="49">
        <f>SUM(B57:B61)</f>
        <v>1250</v>
      </c>
      <c r="C67" s="49"/>
      <c r="D67" s="49">
        <f t="shared" ref="D67:M67" si="14">SUM(D57:D61)</f>
        <v>18</v>
      </c>
      <c r="E67" s="49"/>
      <c r="F67" s="49">
        <f t="shared" si="14"/>
        <v>2</v>
      </c>
      <c r="G67" s="49"/>
      <c r="H67" s="49">
        <f t="shared" si="14"/>
        <v>1266</v>
      </c>
      <c r="I67" s="49">
        <f t="shared" si="14"/>
        <v>560</v>
      </c>
      <c r="J67" s="49">
        <f t="shared" si="14"/>
        <v>453</v>
      </c>
      <c r="K67" s="49">
        <f t="shared" si="14"/>
        <v>163</v>
      </c>
      <c r="L67" s="49">
        <f t="shared" si="14"/>
        <v>47</v>
      </c>
      <c r="M67" s="49">
        <f t="shared" si="14"/>
        <v>43</v>
      </c>
      <c r="O67" s="30"/>
      <c r="P67" s="8"/>
    </row>
    <row r="68" spans="1:16" ht="18.75" customHeight="1" thickBot="1" x14ac:dyDescent="0.25">
      <c r="A68" s="51" t="s">
        <v>38</v>
      </c>
      <c r="B68" s="54">
        <f>SUM(B7:B61)</f>
        <v>15531</v>
      </c>
      <c r="C68" s="54"/>
      <c r="D68" s="54">
        <f t="shared" ref="D68:M68" si="15">SUM(D7:D61)</f>
        <v>234</v>
      </c>
      <c r="E68" s="54"/>
      <c r="F68" s="54">
        <f t="shared" si="15"/>
        <v>57</v>
      </c>
      <c r="G68" s="54"/>
      <c r="H68" s="54">
        <f t="shared" si="15"/>
        <v>15710</v>
      </c>
      <c r="I68" s="54">
        <f t="shared" si="15"/>
        <v>6923</v>
      </c>
      <c r="J68" s="54">
        <f t="shared" si="15"/>
        <v>5685</v>
      </c>
      <c r="K68" s="54">
        <f t="shared" si="15"/>
        <v>2249</v>
      </c>
      <c r="L68" s="54">
        <f t="shared" si="15"/>
        <v>593</v>
      </c>
      <c r="M68" s="54">
        <f t="shared" si="15"/>
        <v>231</v>
      </c>
      <c r="O68" s="30"/>
      <c r="P68" s="8"/>
    </row>
    <row r="69" spans="1:16" ht="12.75" customHeight="1" x14ac:dyDescent="0.2">
      <c r="A69" s="62" t="s">
        <v>59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O69" s="30"/>
      <c r="P69" s="8"/>
    </row>
    <row r="70" spans="1:16" ht="12.75" customHeight="1" x14ac:dyDescent="0.2">
      <c r="A70" s="62" t="s">
        <v>60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O70" s="30"/>
      <c r="P70" s="8"/>
    </row>
    <row r="71" spans="1:16" ht="12.75" customHeight="1" x14ac:dyDescent="0.2">
      <c r="A71" s="62" t="s">
        <v>63</v>
      </c>
      <c r="F71" s="22"/>
      <c r="O71" s="30"/>
      <c r="P71" s="8"/>
    </row>
    <row r="72" spans="1:16" x14ac:dyDescent="0.2">
      <c r="A72" s="14" t="s">
        <v>52</v>
      </c>
    </row>
    <row r="73" spans="1:16" x14ac:dyDescent="0.2">
      <c r="A73" s="14" t="s">
        <v>83</v>
      </c>
    </row>
    <row r="75" spans="1:16" ht="12.75" x14ac:dyDescent="0.2">
      <c r="A75" s="2" t="s">
        <v>79</v>
      </c>
    </row>
  </sheetData>
  <phoneticPr fontId="15" type="noConversion"/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H22" formula="1"/>
    <ignoredError sqref="B62:M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8FE3-3D19-4FDB-8F72-FB3DECE9E5C6}">
  <dimension ref="A1:L68"/>
  <sheetViews>
    <sheetView showGridLines="0" workbookViewId="0"/>
  </sheetViews>
  <sheetFormatPr defaultColWidth="9.140625" defaultRowHeight="12" x14ac:dyDescent="0.2"/>
  <cols>
    <col min="1" max="1" width="5.140625" style="1" customWidth="1"/>
    <col min="2" max="2" width="4.7109375" style="1" customWidth="1"/>
    <col min="3" max="3" width="5.7109375" style="1" customWidth="1"/>
    <col min="4" max="4" width="6.140625" style="1" customWidth="1"/>
    <col min="5" max="5" width="6.7109375" style="1" customWidth="1"/>
    <col min="6" max="6" width="5.85546875" style="1" customWidth="1"/>
    <col min="7" max="7" width="5.5703125" style="1" customWidth="1"/>
    <col min="8" max="8" width="5" style="1" customWidth="1"/>
    <col min="9" max="9" width="2" style="1" customWidth="1"/>
    <col min="10" max="10" width="9.140625" style="1"/>
    <col min="11" max="11" width="11.28515625" style="1" customWidth="1"/>
    <col min="12" max="12" width="10.85546875" style="1" customWidth="1"/>
    <col min="13" max="16384" width="9.140625" style="1"/>
  </cols>
  <sheetData>
    <row r="1" spans="1:12" x14ac:dyDescent="0.2">
      <c r="A1" s="1" t="s">
        <v>39</v>
      </c>
    </row>
    <row r="2" spans="1:12" ht="20.25" customHeight="1" x14ac:dyDescent="0.2">
      <c r="A2" s="2" t="s">
        <v>80</v>
      </c>
      <c r="B2" s="31"/>
      <c r="D2" s="32"/>
      <c r="E2" s="32"/>
      <c r="F2" s="32"/>
      <c r="G2" s="32"/>
      <c r="H2" s="32"/>
      <c r="I2" s="32"/>
      <c r="J2" s="32"/>
    </row>
    <row r="3" spans="1:12" ht="5.2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2" customHeight="1" x14ac:dyDescent="0.2">
      <c r="A4" s="4" t="s">
        <v>40</v>
      </c>
      <c r="B4" s="18" t="s">
        <v>64</v>
      </c>
      <c r="C4" s="18"/>
      <c r="D4" s="18"/>
      <c r="E4" s="18"/>
      <c r="F4" s="18"/>
      <c r="G4" s="18"/>
      <c r="H4" s="18"/>
      <c r="I4" s="4"/>
      <c r="J4" s="15" t="s">
        <v>41</v>
      </c>
      <c r="K4" s="15" t="s">
        <v>68</v>
      </c>
      <c r="L4" s="15" t="s">
        <v>70</v>
      </c>
    </row>
    <row r="5" spans="1:12" ht="12" customHeight="1" x14ac:dyDescent="0.2">
      <c r="B5" s="21" t="s">
        <v>11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12</v>
      </c>
      <c r="I5" s="33"/>
      <c r="J5" s="21" t="s">
        <v>66</v>
      </c>
      <c r="K5" s="21" t="s">
        <v>69</v>
      </c>
      <c r="L5" s="21" t="s">
        <v>69</v>
      </c>
    </row>
    <row r="6" spans="1:12" ht="12" customHeight="1" x14ac:dyDescent="0.2">
      <c r="A6" s="5"/>
      <c r="B6" s="5"/>
      <c r="C6" s="5"/>
      <c r="D6" s="5"/>
      <c r="E6" s="5"/>
      <c r="F6" s="5"/>
      <c r="G6" s="5"/>
      <c r="H6" s="5"/>
      <c r="I6" s="5"/>
      <c r="J6" s="6" t="s">
        <v>67</v>
      </c>
      <c r="K6" s="6" t="s">
        <v>67</v>
      </c>
      <c r="L6" s="6" t="s">
        <v>67</v>
      </c>
    </row>
    <row r="7" spans="1:12" ht="17.25" customHeight="1" x14ac:dyDescent="0.2">
      <c r="A7" s="34" t="s">
        <v>71</v>
      </c>
      <c r="H7" s="7"/>
      <c r="I7" s="7"/>
      <c r="K7" s="12"/>
      <c r="L7" s="12"/>
    </row>
    <row r="8" spans="1:12" ht="17.25" hidden="1" customHeight="1" x14ac:dyDescent="0.2">
      <c r="A8" s="34"/>
      <c r="H8" s="7"/>
      <c r="I8" s="7"/>
      <c r="J8" s="1" t="s">
        <v>72</v>
      </c>
      <c r="K8" s="12"/>
      <c r="L8" s="12"/>
    </row>
    <row r="9" spans="1:12" ht="14.25" hidden="1" customHeight="1" x14ac:dyDescent="0.2">
      <c r="A9" s="20">
        <v>1970</v>
      </c>
      <c r="H9" s="7"/>
      <c r="I9" s="7"/>
      <c r="K9" s="12"/>
      <c r="L9" s="12"/>
    </row>
    <row r="10" spans="1:12" ht="12" customHeight="1" x14ac:dyDescent="0.2">
      <c r="A10" s="20">
        <v>1971</v>
      </c>
      <c r="B10" s="11">
        <v>50</v>
      </c>
      <c r="C10" s="11">
        <v>136.6</v>
      </c>
      <c r="D10" s="11">
        <v>147.9</v>
      </c>
      <c r="E10" s="11">
        <v>56.7</v>
      </c>
      <c r="F10" s="11">
        <v>30</v>
      </c>
      <c r="G10" s="11">
        <v>3.5</v>
      </c>
      <c r="H10" s="11">
        <v>1.5</v>
      </c>
      <c r="I10" s="7"/>
      <c r="J10" s="12">
        <v>2.109</v>
      </c>
      <c r="K10" s="12">
        <v>0.96</v>
      </c>
      <c r="L10" s="12">
        <v>0.94499999999999995</v>
      </c>
    </row>
    <row r="11" spans="1:12" ht="12" customHeight="1" x14ac:dyDescent="0.2">
      <c r="A11" s="20">
        <v>1972</v>
      </c>
      <c r="B11" s="11">
        <v>51.5</v>
      </c>
      <c r="C11" s="11">
        <v>131.4</v>
      </c>
      <c r="D11" s="11">
        <v>119.3</v>
      </c>
      <c r="E11" s="11">
        <v>54.3</v>
      </c>
      <c r="F11" s="11">
        <v>31.1</v>
      </c>
      <c r="G11" s="11">
        <v>11</v>
      </c>
      <c r="H11" s="35" t="s">
        <v>0</v>
      </c>
      <c r="I11" s="7"/>
      <c r="J11" s="12">
        <v>1.972</v>
      </c>
      <c r="K11" s="12">
        <v>0.92200000000000004</v>
      </c>
      <c r="L11" s="12">
        <v>0.90500000000000003</v>
      </c>
    </row>
    <row r="12" spans="1:12" ht="12" customHeight="1" x14ac:dyDescent="0.2">
      <c r="A12" s="20">
        <v>1973</v>
      </c>
      <c r="B12" s="11">
        <v>44.5</v>
      </c>
      <c r="C12" s="11">
        <v>119.8</v>
      </c>
      <c r="D12" s="11">
        <v>114.8</v>
      </c>
      <c r="E12" s="11">
        <v>69.099999999999994</v>
      </c>
      <c r="F12" s="11">
        <v>21.1</v>
      </c>
      <c r="G12" s="11">
        <v>9.3000000000000007</v>
      </c>
      <c r="H12" s="35" t="s">
        <v>0</v>
      </c>
      <c r="I12" s="7"/>
      <c r="J12" s="12">
        <v>1.873</v>
      </c>
      <c r="K12" s="12">
        <v>0.82899999999999996</v>
      </c>
      <c r="L12" s="12">
        <v>0.81399999999999995</v>
      </c>
    </row>
    <row r="13" spans="1:12" ht="12" customHeight="1" x14ac:dyDescent="0.2">
      <c r="A13" s="20">
        <v>1974</v>
      </c>
      <c r="B13" s="11">
        <v>28.9</v>
      </c>
      <c r="C13" s="11">
        <v>108.9</v>
      </c>
      <c r="D13" s="11">
        <v>116.8</v>
      </c>
      <c r="E13" s="11">
        <v>51.2</v>
      </c>
      <c r="F13" s="11">
        <v>23.7</v>
      </c>
      <c r="G13" s="11">
        <v>7.6</v>
      </c>
      <c r="H13" s="35" t="s">
        <v>0</v>
      </c>
      <c r="I13" s="7"/>
      <c r="J13" s="12">
        <v>1.6679999999999999</v>
      </c>
      <c r="K13" s="12">
        <v>0.79800000000000004</v>
      </c>
      <c r="L13" s="12">
        <v>0.78300000000000003</v>
      </c>
    </row>
    <row r="14" spans="1:12" ht="12" customHeight="1" x14ac:dyDescent="0.2">
      <c r="A14" s="20">
        <v>1975</v>
      </c>
      <c r="B14" s="11">
        <v>36.5</v>
      </c>
      <c r="C14" s="11">
        <v>119.1</v>
      </c>
      <c r="D14" s="11">
        <v>105.1</v>
      </c>
      <c r="E14" s="11">
        <v>54.3</v>
      </c>
      <c r="F14" s="11">
        <v>26.8</v>
      </c>
      <c r="G14" s="11">
        <v>7.6</v>
      </c>
      <c r="H14" s="35" t="s">
        <v>0</v>
      </c>
      <c r="I14" s="7"/>
      <c r="J14" s="12">
        <v>1.7290000000000001</v>
      </c>
      <c r="K14" s="12">
        <v>0.83199999999999996</v>
      </c>
      <c r="L14" s="12">
        <v>0.81699999999999995</v>
      </c>
    </row>
    <row r="15" spans="1:12" ht="15.75" customHeight="1" x14ac:dyDescent="0.2">
      <c r="A15" s="20">
        <v>1976</v>
      </c>
      <c r="B15" s="11">
        <v>24.8</v>
      </c>
      <c r="C15" s="11">
        <v>102.8</v>
      </c>
      <c r="D15" s="11">
        <v>109.9</v>
      </c>
      <c r="E15" s="11">
        <v>52</v>
      </c>
      <c r="F15" s="11">
        <v>26.8</v>
      </c>
      <c r="G15" s="11">
        <v>3.7</v>
      </c>
      <c r="H15" s="43" t="s">
        <v>0</v>
      </c>
      <c r="I15" s="7"/>
      <c r="J15" s="12">
        <v>1.583</v>
      </c>
      <c r="K15" s="12">
        <v>0.78500000000000003</v>
      </c>
      <c r="L15" s="12">
        <v>0.77</v>
      </c>
    </row>
    <row r="16" spans="1:12" ht="12" customHeight="1" x14ac:dyDescent="0.2">
      <c r="A16" s="20">
        <v>1977</v>
      </c>
      <c r="B16" s="11">
        <v>24.2</v>
      </c>
      <c r="C16" s="11">
        <v>104.5</v>
      </c>
      <c r="D16" s="11">
        <v>79</v>
      </c>
      <c r="E16" s="11">
        <v>56.1</v>
      </c>
      <c r="F16" s="11">
        <v>20</v>
      </c>
      <c r="G16" s="11">
        <v>5.4</v>
      </c>
      <c r="H16" s="43" t="s">
        <v>0</v>
      </c>
      <c r="I16" s="7"/>
      <c r="J16" s="12">
        <v>1.431</v>
      </c>
      <c r="K16" s="12">
        <v>0.73199999999999998</v>
      </c>
      <c r="L16" s="12">
        <v>0.71799999999999997</v>
      </c>
    </row>
    <row r="17" spans="1:12" ht="12" customHeight="1" x14ac:dyDescent="0.2">
      <c r="A17" s="20">
        <v>1978</v>
      </c>
      <c r="B17" s="11">
        <v>21.9</v>
      </c>
      <c r="C17" s="11">
        <v>105.1</v>
      </c>
      <c r="D17" s="11">
        <v>101.9</v>
      </c>
      <c r="E17" s="11">
        <v>60.2</v>
      </c>
      <c r="F17" s="11">
        <v>14.8</v>
      </c>
      <c r="G17" s="11">
        <v>1.8</v>
      </c>
      <c r="H17" s="43" t="s">
        <v>0</v>
      </c>
      <c r="I17" s="7"/>
      <c r="J17" s="12">
        <v>1.5209999999999999</v>
      </c>
      <c r="K17" s="12">
        <v>0.67900000000000005</v>
      </c>
      <c r="L17" s="12">
        <v>0.66700000000000004</v>
      </c>
    </row>
    <row r="18" spans="1:12" ht="12" customHeight="1" x14ac:dyDescent="0.2">
      <c r="A18" s="20">
        <v>1979</v>
      </c>
      <c r="B18" s="11">
        <v>17.7</v>
      </c>
      <c r="C18" s="11">
        <v>111.8</v>
      </c>
      <c r="D18" s="11">
        <v>95</v>
      </c>
      <c r="E18" s="11">
        <v>55.3</v>
      </c>
      <c r="F18" s="11">
        <v>20.6</v>
      </c>
      <c r="G18" s="11">
        <v>1.7</v>
      </c>
      <c r="H18" s="43" t="s">
        <v>0</v>
      </c>
      <c r="I18" s="7"/>
      <c r="J18" s="12">
        <v>1.51</v>
      </c>
      <c r="K18" s="12">
        <v>0.73199999999999998</v>
      </c>
      <c r="L18" s="12">
        <v>0.72</v>
      </c>
    </row>
    <row r="19" spans="1:12" ht="12" customHeight="1" x14ac:dyDescent="0.2">
      <c r="A19" s="20">
        <v>1980</v>
      </c>
      <c r="B19" s="11">
        <v>13.4</v>
      </c>
      <c r="C19" s="11">
        <v>85</v>
      </c>
      <c r="D19" s="11">
        <v>134.6</v>
      </c>
      <c r="E19" s="11">
        <v>85</v>
      </c>
      <c r="F19" s="11">
        <v>14.6</v>
      </c>
      <c r="G19" s="11">
        <v>3.4</v>
      </c>
      <c r="H19" s="43" t="s">
        <v>0</v>
      </c>
      <c r="I19" s="7"/>
      <c r="J19" s="12">
        <v>1.68</v>
      </c>
      <c r="K19" s="12">
        <v>0.79</v>
      </c>
      <c r="L19" s="12">
        <v>0.77600000000000002</v>
      </c>
    </row>
    <row r="20" spans="1:12" ht="15.75" customHeight="1" x14ac:dyDescent="0.2">
      <c r="A20" s="20">
        <v>1981</v>
      </c>
      <c r="B20" s="11">
        <v>9.1</v>
      </c>
      <c r="C20" s="11">
        <v>78.099999999999994</v>
      </c>
      <c r="D20" s="11">
        <v>116.5</v>
      </c>
      <c r="E20" s="11">
        <v>64.3</v>
      </c>
      <c r="F20" s="11">
        <v>30.7</v>
      </c>
      <c r="G20" s="11">
        <v>5</v>
      </c>
      <c r="H20" s="43" t="s">
        <v>0</v>
      </c>
      <c r="I20" s="7"/>
      <c r="J20" s="12">
        <v>1.518</v>
      </c>
      <c r="K20" s="12">
        <v>0.69399999999999995</v>
      </c>
      <c r="L20" s="12">
        <v>0.67600000000000005</v>
      </c>
    </row>
    <row r="21" spans="1:12" ht="12" customHeight="1" x14ac:dyDescent="0.2">
      <c r="A21" s="20">
        <v>1982</v>
      </c>
      <c r="B21" s="11">
        <v>11.1</v>
      </c>
      <c r="C21" s="11">
        <v>89.9</v>
      </c>
      <c r="D21" s="11">
        <v>134.4</v>
      </c>
      <c r="E21" s="11">
        <v>62.2</v>
      </c>
      <c r="F21" s="11">
        <v>24.1</v>
      </c>
      <c r="G21" s="11">
        <v>4.9000000000000004</v>
      </c>
      <c r="H21" s="43" t="s">
        <v>0</v>
      </c>
      <c r="I21" s="7"/>
      <c r="J21" s="12">
        <v>1.633</v>
      </c>
      <c r="K21" s="12">
        <v>0.78500000000000003</v>
      </c>
      <c r="L21" s="12">
        <v>0.78500000000000003</v>
      </c>
    </row>
    <row r="22" spans="1:12" ht="12" customHeight="1" x14ac:dyDescent="0.2">
      <c r="A22" s="20">
        <v>1983</v>
      </c>
      <c r="B22" s="11">
        <v>4.8</v>
      </c>
      <c r="C22" s="11">
        <v>90.4</v>
      </c>
      <c r="D22" s="11">
        <v>117.8</v>
      </c>
      <c r="E22" s="11">
        <v>60.8</v>
      </c>
      <c r="F22" s="11">
        <v>35.5</v>
      </c>
      <c r="G22" s="11">
        <v>8</v>
      </c>
      <c r="H22" s="43" t="s">
        <v>0</v>
      </c>
      <c r="I22" s="7"/>
      <c r="J22" s="12">
        <v>1.5860000000000001</v>
      </c>
      <c r="K22" s="12">
        <v>0.83599999999999997</v>
      </c>
      <c r="L22" s="12">
        <v>0.83099999999999996</v>
      </c>
    </row>
    <row r="23" spans="1:12" ht="12" customHeight="1" x14ac:dyDescent="0.2">
      <c r="A23" s="20">
        <v>1984</v>
      </c>
      <c r="B23" s="11">
        <v>9.5</v>
      </c>
      <c r="C23" s="11">
        <v>71</v>
      </c>
      <c r="D23" s="11">
        <v>118.1</v>
      </c>
      <c r="E23" s="11">
        <v>75</v>
      </c>
      <c r="F23" s="11">
        <v>23.4</v>
      </c>
      <c r="G23" s="11">
        <v>4.5999999999999996</v>
      </c>
      <c r="H23" s="43" t="s">
        <v>0</v>
      </c>
      <c r="I23" s="7"/>
      <c r="J23" s="12">
        <v>1.508</v>
      </c>
      <c r="K23" s="12">
        <v>0.72899999999999998</v>
      </c>
      <c r="L23" s="12">
        <v>0.71299999999999997</v>
      </c>
    </row>
    <row r="24" spans="1:12" ht="12" customHeight="1" x14ac:dyDescent="0.2">
      <c r="A24" s="20">
        <v>1985</v>
      </c>
      <c r="B24" s="11">
        <v>9.6999999999999993</v>
      </c>
      <c r="C24" s="11">
        <v>78.8</v>
      </c>
      <c r="D24" s="11">
        <v>123.7</v>
      </c>
      <c r="E24" s="11">
        <v>79.900000000000006</v>
      </c>
      <c r="F24" s="11">
        <v>17</v>
      </c>
      <c r="G24" s="11">
        <v>10</v>
      </c>
      <c r="H24" s="35">
        <v>1.6</v>
      </c>
      <c r="I24" s="7"/>
      <c r="J24" s="12">
        <v>1.603</v>
      </c>
      <c r="K24" s="12">
        <v>0.72099999999999997</v>
      </c>
      <c r="L24" s="12">
        <v>0.70099999999999996</v>
      </c>
    </row>
    <row r="25" spans="1:12" ht="15.75" customHeight="1" x14ac:dyDescent="0.2">
      <c r="A25" s="20">
        <v>1986</v>
      </c>
      <c r="B25" s="11">
        <v>10.199999999999999</v>
      </c>
      <c r="C25" s="11">
        <v>59.2</v>
      </c>
      <c r="D25" s="11">
        <v>108.9</v>
      </c>
      <c r="E25" s="11">
        <v>87</v>
      </c>
      <c r="F25" s="11">
        <v>30.6</v>
      </c>
      <c r="G25" s="11">
        <v>6.3</v>
      </c>
      <c r="H25" s="43" t="s">
        <v>0</v>
      </c>
      <c r="I25" s="7"/>
      <c r="J25" s="12">
        <v>1.5109999999999999</v>
      </c>
      <c r="K25" s="12">
        <v>0.71099999999999997</v>
      </c>
      <c r="L25" s="12">
        <v>0.70699999999999996</v>
      </c>
    </row>
    <row r="26" spans="1:12" ht="12" customHeight="1" x14ac:dyDescent="0.2">
      <c r="A26" s="20">
        <v>1987</v>
      </c>
      <c r="B26" s="11">
        <v>5.3</v>
      </c>
      <c r="C26" s="11">
        <v>73.099999999999994</v>
      </c>
      <c r="D26" s="11">
        <v>121.6</v>
      </c>
      <c r="E26" s="11">
        <v>72.599999999999994</v>
      </c>
      <c r="F26" s="11">
        <v>29.8</v>
      </c>
      <c r="G26" s="11">
        <v>8</v>
      </c>
      <c r="H26" s="43" t="s">
        <v>0</v>
      </c>
      <c r="I26" s="7"/>
      <c r="J26" s="12">
        <v>1.552</v>
      </c>
      <c r="K26" s="12">
        <v>0.80400000000000005</v>
      </c>
      <c r="L26" s="12">
        <v>0.79800000000000004</v>
      </c>
    </row>
    <row r="27" spans="1:12" ht="12" customHeight="1" x14ac:dyDescent="0.2">
      <c r="A27" s="20">
        <v>1988</v>
      </c>
      <c r="B27" s="11">
        <v>16.100000000000001</v>
      </c>
      <c r="C27" s="11">
        <v>82.4</v>
      </c>
      <c r="D27" s="11">
        <v>133.80000000000001</v>
      </c>
      <c r="E27" s="11">
        <v>109.3</v>
      </c>
      <c r="F27" s="11">
        <v>36</v>
      </c>
      <c r="G27" s="11">
        <v>9.6999999999999993</v>
      </c>
      <c r="H27" s="43" t="s">
        <v>0</v>
      </c>
      <c r="I27" s="7"/>
      <c r="J27" s="12">
        <v>1.9359999999999999</v>
      </c>
      <c r="K27" s="12">
        <v>1.0049999999999999</v>
      </c>
      <c r="L27" s="12">
        <v>1.0009999999999999</v>
      </c>
    </row>
    <row r="28" spans="1:12" ht="12" customHeight="1" x14ac:dyDescent="0.2">
      <c r="A28" s="20">
        <v>1989</v>
      </c>
      <c r="B28" s="11">
        <v>5.5</v>
      </c>
      <c r="C28" s="11">
        <v>61.6</v>
      </c>
      <c r="D28" s="11">
        <v>148</v>
      </c>
      <c r="E28" s="11">
        <v>96.2</v>
      </c>
      <c r="F28" s="11">
        <v>40.5</v>
      </c>
      <c r="G28" s="11">
        <v>8.1</v>
      </c>
      <c r="H28" s="43" t="s">
        <v>0</v>
      </c>
      <c r="I28" s="7"/>
      <c r="J28" s="12">
        <v>1.7989999999999999</v>
      </c>
      <c r="K28" s="12">
        <v>0.81899999999999995</v>
      </c>
      <c r="L28" s="12">
        <v>0.80500000000000005</v>
      </c>
    </row>
    <row r="29" spans="1:12" ht="12" customHeight="1" x14ac:dyDescent="0.2">
      <c r="A29" s="20" t="s">
        <v>19</v>
      </c>
      <c r="B29" s="10">
        <v>6.8</v>
      </c>
      <c r="C29" s="10">
        <v>84</v>
      </c>
      <c r="D29" s="10">
        <v>161.5</v>
      </c>
      <c r="E29" s="10">
        <v>107.8</v>
      </c>
      <c r="F29" s="10">
        <v>36.1</v>
      </c>
      <c r="G29" s="10">
        <v>6.9</v>
      </c>
      <c r="H29" s="43" t="s">
        <v>0</v>
      </c>
      <c r="I29" s="44"/>
      <c r="J29" s="36">
        <v>2.0070000000000001</v>
      </c>
      <c r="K29" s="36">
        <v>0.94799999999999995</v>
      </c>
      <c r="L29" s="36">
        <v>0.93600000000000005</v>
      </c>
    </row>
    <row r="30" spans="1:12" ht="15.75" customHeight="1" x14ac:dyDescent="0.2">
      <c r="A30" s="20">
        <v>1991</v>
      </c>
      <c r="B30" s="10">
        <v>10.9</v>
      </c>
      <c r="C30" s="10">
        <v>74.7</v>
      </c>
      <c r="D30" s="10">
        <v>116.3</v>
      </c>
      <c r="E30" s="10">
        <v>105.9</v>
      </c>
      <c r="F30" s="10">
        <v>44.5</v>
      </c>
      <c r="G30" s="10">
        <v>5</v>
      </c>
      <c r="H30" s="43" t="s">
        <v>0</v>
      </c>
      <c r="I30" s="44"/>
      <c r="J30" s="36">
        <v>1.78</v>
      </c>
      <c r="K30" s="36">
        <v>0.86299999999999999</v>
      </c>
      <c r="L30" s="36">
        <v>0.85199999999999998</v>
      </c>
    </row>
    <row r="31" spans="1:12" ht="12" customHeight="1" x14ac:dyDescent="0.2">
      <c r="A31" s="20">
        <v>1992</v>
      </c>
      <c r="B31" s="10">
        <v>12.3</v>
      </c>
      <c r="C31" s="10">
        <v>59</v>
      </c>
      <c r="D31" s="10">
        <v>141.5</v>
      </c>
      <c r="E31" s="10">
        <v>98.5</v>
      </c>
      <c r="F31" s="10">
        <v>41.1</v>
      </c>
      <c r="G31" s="10">
        <v>5</v>
      </c>
      <c r="H31" s="43" t="s">
        <v>0</v>
      </c>
      <c r="I31" s="44"/>
      <c r="J31" s="36">
        <v>1.784</v>
      </c>
      <c r="K31" s="36">
        <v>0.82299999999999995</v>
      </c>
      <c r="L31" s="36">
        <v>0.82399999999999995</v>
      </c>
    </row>
    <row r="32" spans="1:12" ht="12" customHeight="1" x14ac:dyDescent="0.2">
      <c r="A32" s="20">
        <v>1993</v>
      </c>
      <c r="B32" s="10">
        <v>4.2</v>
      </c>
      <c r="C32" s="10">
        <v>58.3</v>
      </c>
      <c r="D32" s="10">
        <v>151.30000000000001</v>
      </c>
      <c r="E32" s="10">
        <v>95.9</v>
      </c>
      <c r="F32" s="10">
        <v>42.1</v>
      </c>
      <c r="G32" s="10">
        <v>6.8</v>
      </c>
      <c r="H32" s="35">
        <v>1.1000000000000001</v>
      </c>
      <c r="I32" s="44"/>
      <c r="J32" s="36">
        <v>1.7969999999999999</v>
      </c>
      <c r="K32" s="36">
        <v>0.90700000000000003</v>
      </c>
      <c r="L32" s="36">
        <v>0.90800000000000003</v>
      </c>
    </row>
    <row r="33" spans="1:12" ht="12" customHeight="1" x14ac:dyDescent="0.2">
      <c r="A33" s="20">
        <v>1994</v>
      </c>
      <c r="B33" s="10">
        <v>10.1</v>
      </c>
      <c r="C33" s="10">
        <v>53.8</v>
      </c>
      <c r="D33" s="10">
        <v>123.4</v>
      </c>
      <c r="E33" s="10">
        <v>102.2</v>
      </c>
      <c r="F33" s="10">
        <v>37.700000000000003</v>
      </c>
      <c r="G33" s="10">
        <v>10.7</v>
      </c>
      <c r="H33" s="43" t="s">
        <v>0</v>
      </c>
      <c r="I33" s="44"/>
      <c r="J33" s="36">
        <v>1.677</v>
      </c>
      <c r="K33" s="36">
        <v>0.88</v>
      </c>
      <c r="L33" s="36">
        <v>0.88700000000000001</v>
      </c>
    </row>
    <row r="34" spans="1:12" ht="12" customHeight="1" x14ac:dyDescent="0.2">
      <c r="A34" s="20">
        <v>1995</v>
      </c>
      <c r="B34" s="10">
        <v>4.4000000000000004</v>
      </c>
      <c r="C34" s="10">
        <v>61.3</v>
      </c>
      <c r="D34" s="10">
        <v>136.6</v>
      </c>
      <c r="E34" s="10">
        <v>118.1</v>
      </c>
      <c r="F34" s="10">
        <v>56.5</v>
      </c>
      <c r="G34" s="10">
        <v>5.9</v>
      </c>
      <c r="H34" s="35" t="s">
        <v>0</v>
      </c>
      <c r="I34" s="44"/>
      <c r="J34" s="36">
        <v>1.891</v>
      </c>
      <c r="K34" s="36">
        <v>0.95099999999999996</v>
      </c>
      <c r="L34" s="36">
        <v>0.96</v>
      </c>
    </row>
    <row r="35" spans="1:12" ht="15.75" customHeight="1" x14ac:dyDescent="0.2">
      <c r="A35" s="20">
        <v>1996</v>
      </c>
      <c r="B35" s="35" t="s">
        <v>0</v>
      </c>
      <c r="C35" s="10">
        <v>54.4</v>
      </c>
      <c r="D35" s="10">
        <v>129.4</v>
      </c>
      <c r="E35" s="10">
        <v>100.7</v>
      </c>
      <c r="F35" s="10">
        <v>45.5</v>
      </c>
      <c r="G35" s="10">
        <v>4</v>
      </c>
      <c r="H35" s="35" t="s">
        <v>0</v>
      </c>
      <c r="I35" s="44"/>
      <c r="J35" s="36">
        <v>1.65</v>
      </c>
      <c r="K35" s="36">
        <v>0.80200000000000005</v>
      </c>
      <c r="L35" s="36">
        <v>0.80500000000000005</v>
      </c>
    </row>
    <row r="36" spans="1:12" ht="12" customHeight="1" x14ac:dyDescent="0.2">
      <c r="A36" s="20">
        <v>1997</v>
      </c>
      <c r="B36" s="10">
        <v>7.4</v>
      </c>
      <c r="C36" s="10">
        <v>40.799999999999997</v>
      </c>
      <c r="D36" s="10">
        <v>130.19999999999999</v>
      </c>
      <c r="E36" s="10">
        <v>95.9</v>
      </c>
      <c r="F36" s="10">
        <v>46.3</v>
      </c>
      <c r="G36" s="10">
        <v>11.2</v>
      </c>
      <c r="H36" s="35" t="s">
        <v>0</v>
      </c>
      <c r="I36" s="44"/>
      <c r="J36" s="36">
        <v>1.6539999999999999</v>
      </c>
      <c r="K36" s="36">
        <v>0.84399999999999997</v>
      </c>
      <c r="L36" s="36">
        <v>0.84099999999999997</v>
      </c>
    </row>
    <row r="37" spans="1:12" ht="12" customHeight="1" x14ac:dyDescent="0.2">
      <c r="A37" s="20">
        <v>1998</v>
      </c>
      <c r="B37" s="10">
        <v>4.4000000000000004</v>
      </c>
      <c r="C37" s="10">
        <v>41.6</v>
      </c>
      <c r="D37" s="10">
        <v>126.6</v>
      </c>
      <c r="E37" s="10">
        <v>119</v>
      </c>
      <c r="F37" s="10">
        <v>57.5</v>
      </c>
      <c r="G37" s="10">
        <v>9.4</v>
      </c>
      <c r="H37" s="35">
        <v>1</v>
      </c>
      <c r="I37" s="44"/>
      <c r="J37" s="36">
        <v>1.786</v>
      </c>
      <c r="K37" s="36">
        <v>0.83799999999999997</v>
      </c>
      <c r="L37" s="36">
        <v>0.83799999999999997</v>
      </c>
    </row>
    <row r="38" spans="1:12" ht="12" customHeight="1" x14ac:dyDescent="0.2">
      <c r="A38" s="20" t="s">
        <v>18</v>
      </c>
      <c r="B38" s="10">
        <v>5.7</v>
      </c>
      <c r="C38" s="10">
        <v>40.9</v>
      </c>
      <c r="D38" s="10">
        <v>127</v>
      </c>
      <c r="E38" s="10">
        <v>101.4</v>
      </c>
      <c r="F38" s="10">
        <v>54.1</v>
      </c>
      <c r="G38" s="10">
        <v>9.6</v>
      </c>
      <c r="H38" s="10">
        <v>1</v>
      </c>
      <c r="I38" s="44"/>
      <c r="J38" s="36">
        <v>1.698</v>
      </c>
      <c r="K38" s="36">
        <v>0.83399999999999996</v>
      </c>
      <c r="L38" s="36">
        <v>0.82599999999999996</v>
      </c>
    </row>
    <row r="39" spans="1:12" ht="12" customHeight="1" x14ac:dyDescent="0.2">
      <c r="A39" s="20">
        <v>2000</v>
      </c>
      <c r="B39" s="11">
        <v>7.1</v>
      </c>
      <c r="C39" s="11">
        <v>35.200000000000003</v>
      </c>
      <c r="D39" s="11">
        <v>93.4</v>
      </c>
      <c r="E39" s="11">
        <v>113.7</v>
      </c>
      <c r="F39" s="11">
        <v>47.6</v>
      </c>
      <c r="G39" s="11">
        <v>8.6</v>
      </c>
      <c r="H39" s="11">
        <v>1</v>
      </c>
      <c r="I39" s="11"/>
      <c r="J39" s="12">
        <v>1.5389999999999999</v>
      </c>
      <c r="K39" s="1">
        <v>0.67400000000000004</v>
      </c>
      <c r="L39" s="1">
        <v>0.66800000000000004</v>
      </c>
    </row>
    <row r="40" spans="1:12" ht="15.75" customHeight="1" x14ac:dyDescent="0.2">
      <c r="A40" s="20" t="s">
        <v>13</v>
      </c>
      <c r="B40" s="11">
        <v>5.6</v>
      </c>
      <c r="C40" s="11">
        <v>50.8</v>
      </c>
      <c r="D40" s="11">
        <v>120.3</v>
      </c>
      <c r="E40" s="11">
        <v>112</v>
      </c>
      <c r="F40" s="11">
        <v>46.4</v>
      </c>
      <c r="G40" s="11">
        <v>13.9</v>
      </c>
      <c r="H40" s="35" t="s">
        <v>0</v>
      </c>
      <c r="I40" s="22"/>
      <c r="J40" s="36">
        <v>1.7529999999999999</v>
      </c>
      <c r="K40" s="21">
        <v>0.86099999999999999</v>
      </c>
      <c r="L40" s="21">
        <v>0.85699999999999998</v>
      </c>
    </row>
    <row r="41" spans="1:12" ht="12" customHeight="1" x14ac:dyDescent="0.2">
      <c r="A41" s="20" t="s">
        <v>14</v>
      </c>
      <c r="B41" s="11">
        <v>4.1753653444676404</v>
      </c>
      <c r="C41" s="11">
        <v>48.589341692789965</v>
      </c>
      <c r="D41" s="11">
        <v>107.21649484536081</v>
      </c>
      <c r="E41" s="11">
        <v>101.98300283286119</v>
      </c>
      <c r="F41" s="11">
        <v>61.633281972265024</v>
      </c>
      <c r="G41" s="11">
        <v>7.6169749727965179</v>
      </c>
      <c r="H41" s="35" t="s">
        <v>0</v>
      </c>
      <c r="I41" s="22"/>
      <c r="J41" s="36">
        <v>1.66</v>
      </c>
      <c r="K41" s="36">
        <v>0.80200000000000005</v>
      </c>
      <c r="L41" s="36">
        <v>0.79600000000000004</v>
      </c>
    </row>
    <row r="42" spans="1:12" ht="12" customHeight="1" x14ac:dyDescent="0.2">
      <c r="A42" s="20" t="s">
        <v>15</v>
      </c>
      <c r="B42" s="11">
        <v>4.0760869565217392</v>
      </c>
      <c r="C42" s="11">
        <v>47.058823529411761</v>
      </c>
      <c r="D42" s="11">
        <v>99.865047233468289</v>
      </c>
      <c r="E42" s="11">
        <v>121.61348585189646</v>
      </c>
      <c r="F42" s="11">
        <v>49.043648847474252</v>
      </c>
      <c r="G42" s="11">
        <v>4.4028618602091356</v>
      </c>
      <c r="H42" s="35" t="s">
        <v>0</v>
      </c>
      <c r="I42" s="22"/>
      <c r="J42" s="36">
        <v>1.64</v>
      </c>
      <c r="K42" s="36">
        <v>0.81399999999999995</v>
      </c>
      <c r="L42" s="36">
        <v>0.80100000000000005</v>
      </c>
    </row>
    <row r="43" spans="1:12" ht="12" customHeight="1" x14ac:dyDescent="0.2">
      <c r="A43" s="20" t="s">
        <v>16</v>
      </c>
      <c r="B43" s="11">
        <v>3.9577836411609502</v>
      </c>
      <c r="C43" s="11">
        <v>51.118210862619804</v>
      </c>
      <c r="D43" s="11">
        <v>90.410958904109592</v>
      </c>
      <c r="E43" s="11">
        <v>121.92118226600985</v>
      </c>
      <c r="F43" s="11">
        <v>62.868369351669934</v>
      </c>
      <c r="G43" s="11">
        <v>18.478260869565219</v>
      </c>
      <c r="H43" s="35" t="s">
        <v>0</v>
      </c>
      <c r="I43" s="22"/>
      <c r="J43" s="36">
        <v>1.752</v>
      </c>
      <c r="K43" s="36">
        <v>0.79200000000000004</v>
      </c>
      <c r="L43" s="36">
        <v>0.78700000000000003</v>
      </c>
    </row>
    <row r="44" spans="1:12" ht="12" customHeight="1" x14ac:dyDescent="0.2">
      <c r="A44" s="20" t="s">
        <v>17</v>
      </c>
      <c r="B44" s="11">
        <v>6.4020486555697822</v>
      </c>
      <c r="C44" s="11">
        <v>60.309698451507742</v>
      </c>
      <c r="D44" s="11">
        <v>101.36986301369863</v>
      </c>
      <c r="E44" s="11">
        <v>116.33663366336634</v>
      </c>
      <c r="F44" s="11">
        <v>44.310171198388723</v>
      </c>
      <c r="G44" s="11">
        <v>12.8068303094984</v>
      </c>
      <c r="H44" s="11">
        <v>2.0714655618850335</v>
      </c>
      <c r="I44" s="11"/>
      <c r="J44" s="36">
        <v>1.7170000000000001</v>
      </c>
      <c r="K44" s="36">
        <v>0.83899999999999997</v>
      </c>
      <c r="L44" s="36">
        <v>0.82</v>
      </c>
    </row>
    <row r="45" spans="1:12" ht="15.75" customHeight="1" x14ac:dyDescent="0.2">
      <c r="A45" s="20">
        <v>2006</v>
      </c>
      <c r="B45" s="11">
        <v>6.2266500622665006</v>
      </c>
      <c r="C45" s="11">
        <v>42.483660130718953</v>
      </c>
      <c r="D45" s="11">
        <v>121.04539202200826</v>
      </c>
      <c r="E45" s="11">
        <v>127.34082397003746</v>
      </c>
      <c r="F45" s="11">
        <v>60.950413223140494</v>
      </c>
      <c r="G45" s="11">
        <v>14.560582423296932</v>
      </c>
      <c r="H45" s="11">
        <v>1.0384215991692627</v>
      </c>
      <c r="I45" s="11"/>
      <c r="J45" s="36">
        <v>1.867</v>
      </c>
      <c r="K45" s="36">
        <v>0.86699999999999999</v>
      </c>
      <c r="L45" s="36">
        <v>0.86699999999999999</v>
      </c>
    </row>
    <row r="46" spans="1:12" ht="12" customHeight="1" x14ac:dyDescent="0.2">
      <c r="A46" s="20">
        <v>2007</v>
      </c>
      <c r="B46" s="11">
        <v>6.1387354205033766</v>
      </c>
      <c r="C46" s="11">
        <v>51.537822111388195</v>
      </c>
      <c r="D46" s="11">
        <v>109.49410949410949</v>
      </c>
      <c r="E46" s="11">
        <v>145.4319453076445</v>
      </c>
      <c r="F46" s="11">
        <v>43.03388918773534</v>
      </c>
      <c r="G46" s="11">
        <v>13.861386138613861</v>
      </c>
      <c r="H46" s="35" t="s">
        <v>0</v>
      </c>
      <c r="I46" s="11"/>
      <c r="J46" s="36">
        <v>1.847</v>
      </c>
      <c r="K46" s="36">
        <v>0.91700000000000004</v>
      </c>
      <c r="L46" s="37">
        <v>0.90876472675656439</v>
      </c>
    </row>
    <row r="47" spans="1:12" ht="12" customHeight="1" x14ac:dyDescent="0.2">
      <c r="A47" s="20">
        <v>2008</v>
      </c>
      <c r="B47" s="11">
        <v>4.8280024140012072</v>
      </c>
      <c r="C47" s="11">
        <v>51.839464882943147</v>
      </c>
      <c r="D47" s="11">
        <v>118.67835468644638</v>
      </c>
      <c r="E47" s="11">
        <v>112.41507103150093</v>
      </c>
      <c r="F47" s="11">
        <v>73.033707865168537</v>
      </c>
      <c r="G47" s="11">
        <v>13.188883655204899</v>
      </c>
      <c r="H47" s="11">
        <v>1.0672358591248667</v>
      </c>
      <c r="I47" s="11"/>
      <c r="J47" s="36">
        <v>1.881</v>
      </c>
      <c r="K47" s="36">
        <v>0.88300000000000001</v>
      </c>
      <c r="L47" s="36">
        <v>0.85735719981695935</v>
      </c>
    </row>
    <row r="48" spans="1:12" ht="12" customHeight="1" x14ac:dyDescent="0.2">
      <c r="A48" s="20">
        <v>2009</v>
      </c>
      <c r="B48" s="11">
        <v>1.1883541295306002</v>
      </c>
      <c r="C48" s="11">
        <v>41.050903119868636</v>
      </c>
      <c r="D48" s="11">
        <v>95.67496723460026</v>
      </c>
      <c r="E48" s="11">
        <v>122.67657992565056</v>
      </c>
      <c r="F48" s="11">
        <v>62.749572162007979</v>
      </c>
      <c r="G48" s="11">
        <v>13.139371187236039</v>
      </c>
      <c r="H48" s="35" t="s">
        <v>0</v>
      </c>
      <c r="I48" s="11"/>
      <c r="J48" s="58">
        <v>1.694</v>
      </c>
      <c r="K48" s="36">
        <v>0.69199999999999995</v>
      </c>
      <c r="L48" s="36">
        <v>0.68500000000000005</v>
      </c>
    </row>
    <row r="49" spans="1:12" ht="12" customHeight="1" x14ac:dyDescent="0.2">
      <c r="A49" s="20">
        <v>2010</v>
      </c>
      <c r="B49" s="11">
        <v>7.0216500877706256</v>
      </c>
      <c r="C49" s="11">
        <v>60.557768924302792</v>
      </c>
      <c r="D49" s="11">
        <v>120.02609262883234</v>
      </c>
      <c r="E49" s="11">
        <v>110.42183622828784</v>
      </c>
      <c r="F49" s="11">
        <v>59.428571428571431</v>
      </c>
      <c r="G49" s="11">
        <v>8.6746987951807224</v>
      </c>
      <c r="H49" s="35" t="s">
        <v>0</v>
      </c>
      <c r="I49" s="11"/>
      <c r="J49" s="58">
        <v>1.8340000000000001</v>
      </c>
      <c r="K49" s="38">
        <v>0.93600000000000005</v>
      </c>
      <c r="L49" s="36">
        <v>0.91600000000000004</v>
      </c>
    </row>
    <row r="50" spans="1:12" ht="15.75" customHeight="1" x14ac:dyDescent="0.2">
      <c r="A50" s="20">
        <v>2011</v>
      </c>
      <c r="B50" s="11">
        <v>4.6865846514352665</v>
      </c>
      <c r="C50" s="11">
        <v>42.424242424242429</v>
      </c>
      <c r="D50" s="11">
        <v>105.82010582010581</v>
      </c>
      <c r="E50" s="11">
        <v>132.42574257425744</v>
      </c>
      <c r="F50" s="11">
        <v>60.46776953793497</v>
      </c>
      <c r="G50" s="11">
        <v>12.795275590551181</v>
      </c>
      <c r="H50" s="35" t="s">
        <v>0</v>
      </c>
      <c r="I50" s="11"/>
      <c r="J50" s="58">
        <v>1.8009999999999999</v>
      </c>
      <c r="K50" s="36">
        <v>0.94199999999999995</v>
      </c>
      <c r="L50" s="36">
        <v>0.94199999999999995</v>
      </c>
    </row>
    <row r="51" spans="1:12" ht="12" customHeight="1" x14ac:dyDescent="0.2">
      <c r="A51" s="20">
        <v>2012</v>
      </c>
      <c r="B51" s="11">
        <v>1.1855364552459988</v>
      </c>
      <c r="C51" s="11">
        <v>56.03448275862069</v>
      </c>
      <c r="D51" s="11">
        <v>116.46586345381526</v>
      </c>
      <c r="E51" s="11">
        <v>116.40866873065016</v>
      </c>
      <c r="F51" s="11">
        <v>69.278818852924474</v>
      </c>
      <c r="G51" s="11">
        <v>10.167768174885612</v>
      </c>
      <c r="H51" s="35" t="s">
        <v>0</v>
      </c>
      <c r="I51" s="11"/>
      <c r="J51" s="58">
        <v>1.847</v>
      </c>
      <c r="K51" s="36">
        <v>0.93612700184565012</v>
      </c>
      <c r="L51" s="36">
        <v>0.92980137401049368</v>
      </c>
    </row>
    <row r="52" spans="1:12" ht="12" customHeight="1" x14ac:dyDescent="0.2">
      <c r="A52" s="20">
        <v>2013</v>
      </c>
      <c r="B52" s="11">
        <v>4.7505938242280283</v>
      </c>
      <c r="C52" s="11">
        <v>45.584045584045583</v>
      </c>
      <c r="D52" s="11">
        <v>117.64705882352941</v>
      </c>
      <c r="E52" s="11">
        <v>120.65813528336381</v>
      </c>
      <c r="F52" s="11">
        <v>60.710194730813285</v>
      </c>
      <c r="G52" s="11">
        <v>10.548523206751055</v>
      </c>
      <c r="H52" s="11">
        <v>1.8198362147406735</v>
      </c>
      <c r="I52" s="11"/>
      <c r="J52" s="58">
        <v>1.8</v>
      </c>
      <c r="K52" s="36">
        <v>0.86499999999999999</v>
      </c>
      <c r="L52" s="36">
        <v>0.86</v>
      </c>
    </row>
    <row r="53" spans="1:12" ht="12" customHeight="1" x14ac:dyDescent="0.2">
      <c r="A53" s="20">
        <v>2014</v>
      </c>
      <c r="B53" s="11">
        <v>3.6036036036036037</v>
      </c>
      <c r="C53" s="11">
        <v>38.793103448275865</v>
      </c>
      <c r="D53" s="11">
        <v>135.75268817204301</v>
      </c>
      <c r="E53" s="11">
        <v>121.64579606440073</v>
      </c>
      <c r="F53" s="11">
        <v>47.674418604651166</v>
      </c>
      <c r="G53" s="11">
        <v>8.5242408098028761</v>
      </c>
      <c r="H53" s="35" t="s">
        <v>0</v>
      </c>
      <c r="I53" s="11"/>
      <c r="J53" s="58">
        <v>1.7829999999999999</v>
      </c>
      <c r="K53" s="36">
        <v>0.84699999999999998</v>
      </c>
      <c r="L53" s="36">
        <v>0.84099999999999997</v>
      </c>
    </row>
    <row r="54" spans="1:12" ht="12" customHeight="1" x14ac:dyDescent="0.2">
      <c r="A54" s="20">
        <v>2015</v>
      </c>
      <c r="B54" s="11">
        <v>2.5526483726866624</v>
      </c>
      <c r="C54" s="11">
        <v>37.437005039596833</v>
      </c>
      <c r="D54" s="11">
        <v>98.573281452658875</v>
      </c>
      <c r="E54" s="11">
        <v>123.74779021803182</v>
      </c>
      <c r="F54" s="11">
        <v>64.739884393063576</v>
      </c>
      <c r="G54" s="11">
        <v>10.735373054213635</v>
      </c>
      <c r="H54" s="35" t="s">
        <v>0</v>
      </c>
      <c r="I54" s="11"/>
      <c r="J54" s="58">
        <v>1.6890000000000001</v>
      </c>
      <c r="K54" s="36">
        <v>0.81100000000000005</v>
      </c>
      <c r="L54" s="36">
        <v>0.81100000000000005</v>
      </c>
    </row>
    <row r="55" spans="1:12" ht="15.75" customHeight="1" x14ac:dyDescent="0.2">
      <c r="A55" s="20">
        <v>2016</v>
      </c>
      <c r="B55" s="11">
        <v>5.3691275167785228</v>
      </c>
      <c r="C55" s="11">
        <v>47.725577926920202</v>
      </c>
      <c r="D55" s="11">
        <v>121.73913043478261</v>
      </c>
      <c r="E55" s="11">
        <v>118.95043731778426</v>
      </c>
      <c r="F55" s="11">
        <v>54.209919261822378</v>
      </c>
      <c r="G55" s="11">
        <v>8.6720867208672079</v>
      </c>
      <c r="H55" s="11">
        <v>1.9102196752626552</v>
      </c>
      <c r="I55" s="11"/>
      <c r="J55" s="58">
        <v>1.792</v>
      </c>
      <c r="K55" s="21">
        <v>0.88700000000000001</v>
      </c>
      <c r="L55" s="21">
        <v>0.878</v>
      </c>
    </row>
    <row r="56" spans="1:12" ht="12" customHeight="1" x14ac:dyDescent="0.2">
      <c r="A56" s="20">
        <v>2017</v>
      </c>
      <c r="B56" s="11">
        <v>2.6990553306342777</v>
      </c>
      <c r="C56" s="11">
        <v>45.031055900621119</v>
      </c>
      <c r="D56" s="11">
        <v>113.00121506682866</v>
      </c>
      <c r="E56" s="11">
        <v>102.20673635307783</v>
      </c>
      <c r="F56" s="11">
        <v>68.925904652498559</v>
      </c>
      <c r="G56" s="11">
        <v>7.588075880758808</v>
      </c>
      <c r="H56" s="35" t="s">
        <v>0</v>
      </c>
      <c r="I56" s="11"/>
      <c r="J56" s="58">
        <v>1.6839999999999999</v>
      </c>
      <c r="K56" s="21">
        <v>0.82699999999999996</v>
      </c>
      <c r="L56" s="21">
        <v>0.81899999999999995</v>
      </c>
    </row>
    <row r="57" spans="1:12" ht="12" customHeight="1" x14ac:dyDescent="0.2">
      <c r="A57" s="20">
        <v>2018</v>
      </c>
      <c r="B57" s="11">
        <v>2.7247956403269753</v>
      </c>
      <c r="C57" s="11">
        <v>37.337662337662337</v>
      </c>
      <c r="D57" s="11">
        <v>103.7394451145959</v>
      </c>
      <c r="E57" s="11">
        <v>130.58419243986256</v>
      </c>
      <c r="F57" s="11">
        <v>50.420168067226889</v>
      </c>
      <c r="G57" s="11">
        <v>10.851871947911015</v>
      </c>
      <c r="H57" s="35" t="s">
        <v>0</v>
      </c>
      <c r="I57" s="11"/>
      <c r="J57" s="58">
        <v>1.6579999999999999</v>
      </c>
      <c r="K57" s="21">
        <v>0.76400000000000001</v>
      </c>
      <c r="L57" s="21">
        <v>0.746</v>
      </c>
    </row>
    <row r="58" spans="1:12" ht="12" customHeight="1" x14ac:dyDescent="0.2">
      <c r="A58" s="20">
        <v>2019</v>
      </c>
      <c r="B58" s="11">
        <v>5.4421768707482991</v>
      </c>
      <c r="C58" s="11">
        <v>39.182282793867124</v>
      </c>
      <c r="D58" s="11">
        <v>84.694494857834243</v>
      </c>
      <c r="E58" s="11">
        <v>113.22869955156951</v>
      </c>
      <c r="F58" s="11">
        <v>61.855670103092784</v>
      </c>
      <c r="G58" s="11">
        <v>13.136288998357964</v>
      </c>
      <c r="H58" s="35" t="s">
        <v>0</v>
      </c>
      <c r="I58" s="11"/>
      <c r="J58" s="58">
        <v>1.5660000000000001</v>
      </c>
      <c r="K58" s="21">
        <v>0.76300000000000001</v>
      </c>
      <c r="L58" s="21">
        <v>0.76300000000000001</v>
      </c>
    </row>
    <row r="59" spans="1:12" ht="12" customHeight="1" x14ac:dyDescent="0.2">
      <c r="A59" s="20">
        <v>2020</v>
      </c>
      <c r="B59" s="11">
        <v>1.3504388926401081</v>
      </c>
      <c r="C59" s="11">
        <v>28.596961572832885</v>
      </c>
      <c r="D59" s="11">
        <v>115.69230769230769</v>
      </c>
      <c r="E59" s="11">
        <v>91.058694459681846</v>
      </c>
      <c r="F59" s="11">
        <v>63.058328954282707</v>
      </c>
      <c r="G59" s="11">
        <v>7.5512405609492994</v>
      </c>
      <c r="H59" s="35" t="s">
        <v>0</v>
      </c>
      <c r="I59" s="11"/>
      <c r="J59" s="59">
        <v>1.5209999999999999</v>
      </c>
      <c r="K59" s="21">
        <v>0.76400000000000001</v>
      </c>
      <c r="L59" s="21">
        <v>0.76400000000000001</v>
      </c>
    </row>
    <row r="60" spans="1:12" ht="15.75" customHeight="1" x14ac:dyDescent="0.2">
      <c r="A60" s="20">
        <v>2021</v>
      </c>
      <c r="B60" s="11">
        <v>5.3015241882041089</v>
      </c>
      <c r="C60" s="11">
        <v>59.160305343511453</v>
      </c>
      <c r="D60" s="11">
        <v>108.8348271446863</v>
      </c>
      <c r="E60" s="11">
        <v>106.3264221158958</v>
      </c>
      <c r="F60" s="11">
        <v>60.385216033315977</v>
      </c>
      <c r="G60" s="11">
        <v>15.889830508474576</v>
      </c>
      <c r="H60" s="35" t="s">
        <v>0</v>
      </c>
      <c r="I60" s="11"/>
      <c r="J60" s="59">
        <v>1.7709999999999999</v>
      </c>
      <c r="K60" s="21">
        <v>0.93100000000000005</v>
      </c>
      <c r="L60" s="21">
        <v>0.93100000000000005</v>
      </c>
    </row>
    <row r="61" spans="1:12" ht="12" customHeight="1" x14ac:dyDescent="0.2">
      <c r="A61" s="20">
        <v>2022</v>
      </c>
      <c r="B61" s="11">
        <v>1.2812299807815501</v>
      </c>
      <c r="C61" s="11">
        <v>29.26829268292683</v>
      </c>
      <c r="D61" s="11">
        <v>79.072937968643501</v>
      </c>
      <c r="E61" s="11">
        <v>111.58342189160469</v>
      </c>
      <c r="F61" s="11">
        <v>54.42176870748299</v>
      </c>
      <c r="G61" s="11">
        <v>14.760147601476014</v>
      </c>
      <c r="H61" s="45" t="s">
        <v>0</v>
      </c>
      <c r="I61" s="39"/>
      <c r="J61" s="59">
        <v>1.45</v>
      </c>
      <c r="K61" s="40">
        <v>0.751</v>
      </c>
      <c r="L61" s="40">
        <v>0.79400000000000004</v>
      </c>
    </row>
    <row r="62" spans="1:12" ht="12" customHeight="1" x14ac:dyDescent="0.2">
      <c r="A62" s="20">
        <v>2023</v>
      </c>
      <c r="B62" s="11">
        <v>4.9627791563275432</v>
      </c>
      <c r="C62" s="11">
        <v>38.610038610038607</v>
      </c>
      <c r="D62" s="11">
        <v>90.193271295633494</v>
      </c>
      <c r="E62" s="11">
        <v>112.43243243243244</v>
      </c>
      <c r="F62" s="11">
        <v>55.237102657634189</v>
      </c>
      <c r="G62" s="11">
        <v>13.374485596707819</v>
      </c>
      <c r="H62" s="11">
        <v>2.0746887966804981</v>
      </c>
      <c r="I62" s="11"/>
      <c r="J62" s="59">
        <v>1.5840000000000001</v>
      </c>
      <c r="K62" s="21">
        <v>0.80700000000000005</v>
      </c>
      <c r="L62" s="21">
        <v>0.80700000000000005</v>
      </c>
    </row>
    <row r="63" spans="1:12" ht="12" customHeight="1" x14ac:dyDescent="0.2">
      <c r="A63" s="20">
        <v>2024</v>
      </c>
      <c r="B63" s="11">
        <v>1.2399256044637321</v>
      </c>
      <c r="C63" s="11">
        <v>23.233301064859631</v>
      </c>
      <c r="D63" s="11">
        <v>64.327485380116954</v>
      </c>
      <c r="E63" s="11">
        <v>95.342465753424662</v>
      </c>
      <c r="F63" s="11">
        <v>56.852791878172589</v>
      </c>
      <c r="G63" s="11">
        <v>17.928286852589643</v>
      </c>
      <c r="H63" s="45" t="s">
        <v>0</v>
      </c>
      <c r="I63" s="11"/>
      <c r="J63" s="59">
        <v>1.2909999999999999</v>
      </c>
      <c r="K63" s="21">
        <v>0.66300000000000003</v>
      </c>
      <c r="L63" s="21">
        <v>0.65900000000000003</v>
      </c>
    </row>
    <row r="64" spans="1:12" ht="12" customHeight="1" thickBot="1" x14ac:dyDescent="0.25">
      <c r="A64" s="24">
        <v>2025</v>
      </c>
      <c r="B64" s="65" t="s">
        <v>0</v>
      </c>
      <c r="C64" s="13">
        <v>33.834586466165412</v>
      </c>
      <c r="D64" s="13">
        <v>87.356321839080465</v>
      </c>
      <c r="E64" s="13">
        <v>114.15780637940682</v>
      </c>
      <c r="F64" s="13">
        <v>53.842388644150759</v>
      </c>
      <c r="G64" s="13">
        <v>18.5546875</v>
      </c>
      <c r="H64" s="46" t="s">
        <v>0</v>
      </c>
      <c r="I64" s="13"/>
      <c r="J64" s="60">
        <v>1.5429999999999999</v>
      </c>
      <c r="K64" s="41">
        <v>0.76200000000000001</v>
      </c>
      <c r="L64" s="41" t="s">
        <v>30</v>
      </c>
    </row>
    <row r="65" spans="1:12" ht="12.75" x14ac:dyDescent="0.2">
      <c r="A65" s="14" t="s">
        <v>52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x14ac:dyDescent="0.2">
      <c r="A66" s="14" t="s">
        <v>83</v>
      </c>
    </row>
    <row r="67" spans="1:12" x14ac:dyDescent="0.2">
      <c r="A67" s="14"/>
    </row>
    <row r="68" spans="1:12" ht="12.75" x14ac:dyDescent="0.2">
      <c r="A68" s="2" t="s">
        <v>81</v>
      </c>
    </row>
  </sheetData>
  <phoneticPr fontId="15" type="noConversion"/>
  <pageMargins left="0.70866141732283472" right="0.70866141732283472" top="0.55118110236220474" bottom="0.15748031496062992" header="0.31496062992125984" footer="0.31496062992125984"/>
  <pageSetup paperSize="9" orientation="portrait" r:id="rId1"/>
  <ignoredErrors>
    <ignoredError sqref="A29:A30 A38:A4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11A3-A1FA-44FD-BCED-96C5E567584C}">
  <dimension ref="A2:J80"/>
  <sheetViews>
    <sheetView topLeftCell="A33" workbookViewId="0">
      <selection activeCell="C74" sqref="C74"/>
    </sheetView>
  </sheetViews>
  <sheetFormatPr defaultColWidth="9.140625" defaultRowHeight="12" x14ac:dyDescent="0.2"/>
  <cols>
    <col min="1" max="16384" width="9.140625" style="17"/>
  </cols>
  <sheetData>
    <row r="2" spans="1:10" x14ac:dyDescent="0.2">
      <c r="B2" s="55" t="s">
        <v>26</v>
      </c>
      <c r="C2" s="55" t="s">
        <v>6</v>
      </c>
      <c r="D2" s="55" t="s">
        <v>7</v>
      </c>
      <c r="E2" s="55" t="s">
        <v>27</v>
      </c>
      <c r="G2" s="17">
        <v>1</v>
      </c>
      <c r="H2" s="17">
        <v>2</v>
      </c>
      <c r="I2" s="17">
        <v>3</v>
      </c>
      <c r="J2" s="55" t="s">
        <v>29</v>
      </c>
    </row>
    <row r="3" spans="1:10" x14ac:dyDescent="0.2">
      <c r="A3" s="57">
        <v>1970</v>
      </c>
      <c r="B3" s="55"/>
      <c r="C3" s="55"/>
      <c r="D3" s="55"/>
      <c r="E3" s="55"/>
    </row>
    <row r="4" spans="1:10" x14ac:dyDescent="0.2">
      <c r="A4" s="20">
        <v>1971</v>
      </c>
      <c r="B4" s="56">
        <f>SUM('Sex, age&amp;marital status of mum'!G7:H7)</f>
        <v>147</v>
      </c>
      <c r="C4" s="56">
        <f>SUM('Sex, age&amp;marital status of mum'!I7)</f>
        <v>104</v>
      </c>
      <c r="D4" s="56">
        <f>SUM('Sex, age&amp;marital status of mum'!J7)</f>
        <v>32</v>
      </c>
      <c r="E4" s="56">
        <f>SUM('Sex, age&amp;marital status of mum'!K7:M7)</f>
        <v>19</v>
      </c>
      <c r="G4" s="56">
        <f>'Births, order of birth'!I7</f>
        <v>146</v>
      </c>
      <c r="H4" s="56">
        <f>'Births, order of birth'!J7</f>
        <v>99</v>
      </c>
      <c r="I4" s="56">
        <f>'Births, order of birth'!K7</f>
        <v>41</v>
      </c>
      <c r="J4" s="56">
        <f>SUM('Births, order of birth'!L7:M7)</f>
        <v>16</v>
      </c>
    </row>
    <row r="5" spans="1:10" x14ac:dyDescent="0.2">
      <c r="A5" s="20">
        <v>1972</v>
      </c>
      <c r="B5" s="56">
        <f>SUM('Sex, age&amp;marital status of mum'!G8:H8)</f>
        <v>147</v>
      </c>
      <c r="C5" s="56">
        <f>SUM('Sex, age&amp;marital status of mum'!I8)</f>
        <v>95</v>
      </c>
      <c r="D5" s="56">
        <f>SUM('Sex, age&amp;marital status of mum'!J8)</f>
        <v>31</v>
      </c>
      <c r="E5" s="56">
        <f>SUM('Sex, age&amp;marital status of mum'!K8:M8)</f>
        <v>23</v>
      </c>
      <c r="G5" s="56">
        <f>'Births, order of birth'!I8</f>
        <v>146</v>
      </c>
      <c r="H5" s="56">
        <f>'Births, order of birth'!J8</f>
        <v>110</v>
      </c>
      <c r="I5" s="56">
        <f>'Births, order of birth'!K8</f>
        <v>28</v>
      </c>
      <c r="J5" s="56">
        <f>SUM('Births, order of birth'!L8:M8)</f>
        <v>12</v>
      </c>
    </row>
    <row r="6" spans="1:10" x14ac:dyDescent="0.2">
      <c r="A6" s="20">
        <v>1973</v>
      </c>
      <c r="B6" s="56">
        <f>SUM('Sex, age&amp;marital status of mum'!G9:H9)</f>
        <v>140</v>
      </c>
      <c r="C6" s="56">
        <f>SUM('Sex, age&amp;marital status of mum'!I9)</f>
        <v>101</v>
      </c>
      <c r="D6" s="56">
        <f>SUM('Sex, age&amp;marital status of mum'!J9)</f>
        <v>41</v>
      </c>
      <c r="E6" s="56">
        <f>SUM('Sex, age&amp;marital status of mum'!K9:M9)</f>
        <v>17</v>
      </c>
      <c r="G6" s="56">
        <f>'Births, order of birth'!I9</f>
        <v>159</v>
      </c>
      <c r="H6" s="56">
        <f>'Births, order of birth'!J9</f>
        <v>92</v>
      </c>
      <c r="I6" s="56">
        <f>'Births, order of birth'!K9</f>
        <v>30</v>
      </c>
      <c r="J6" s="56">
        <f>SUM('Births, order of birth'!L9:M9)</f>
        <v>18</v>
      </c>
    </row>
    <row r="7" spans="1:10" x14ac:dyDescent="0.2">
      <c r="A7" s="20">
        <v>1974</v>
      </c>
      <c r="B7" s="56">
        <f>SUM('Sex, age&amp;marital status of mum'!G10:H10)</f>
        <v>122</v>
      </c>
      <c r="C7" s="56">
        <f>SUM('Sex, age&amp;marital status of mum'!I10)</f>
        <v>111</v>
      </c>
      <c r="D7" s="56">
        <f>SUM('Sex, age&amp;marital status of mum'!J10)</f>
        <v>32</v>
      </c>
      <c r="E7" s="56">
        <f>SUM('Sex, age&amp;marital status of mum'!K10:M10)</f>
        <v>18</v>
      </c>
      <c r="G7" s="56">
        <f>'Births, order of birth'!I10</f>
        <v>153</v>
      </c>
      <c r="H7" s="56">
        <f>'Births, order of birth'!J10</f>
        <v>89</v>
      </c>
      <c r="I7" s="56">
        <f>'Births, order of birth'!K10</f>
        <v>34</v>
      </c>
      <c r="J7" s="56">
        <f>SUM('Births, order of birth'!L10:M10)</f>
        <v>7</v>
      </c>
    </row>
    <row r="8" spans="1:10" x14ac:dyDescent="0.2">
      <c r="A8" s="20">
        <v>1975</v>
      </c>
      <c r="B8" s="56">
        <f>SUM('Sex, age&amp;marital status of mum'!G11:H11)</f>
        <v>136</v>
      </c>
      <c r="C8" s="56">
        <f>SUM('Sex, age&amp;marital status of mum'!I11)</f>
        <v>103</v>
      </c>
      <c r="D8" s="56">
        <f>SUM('Sex, age&amp;marital status of mum'!J11)</f>
        <v>37</v>
      </c>
      <c r="E8" s="56">
        <f>SUM('Sex, age&amp;marital status of mum'!K11:M11)</f>
        <v>20</v>
      </c>
      <c r="G8" s="56">
        <f>'Births, order of birth'!I11</f>
        <v>158</v>
      </c>
      <c r="H8" s="56">
        <f>'Births, order of birth'!J11</f>
        <v>92</v>
      </c>
      <c r="I8" s="56">
        <f>'Births, order of birth'!K11</f>
        <v>36</v>
      </c>
      <c r="J8" s="56">
        <f>SUM('Births, order of birth'!L11:M11)</f>
        <v>10</v>
      </c>
    </row>
    <row r="9" spans="1:10" x14ac:dyDescent="0.2">
      <c r="A9" s="20">
        <v>1976</v>
      </c>
      <c r="B9" s="56">
        <f>SUM('Sex, age&amp;marital status of mum'!G12:H12)</f>
        <v>110</v>
      </c>
      <c r="C9" s="56">
        <f>SUM('Sex, age&amp;marital status of mum'!I12)</f>
        <v>107</v>
      </c>
      <c r="D9" s="56">
        <f>SUM('Sex, age&amp;marital status of mum'!J12)</f>
        <v>40</v>
      </c>
      <c r="E9" s="56">
        <f>SUM('Sex, age&amp;marital status of mum'!K12:M12)</f>
        <v>18</v>
      </c>
      <c r="G9" s="56">
        <f>'Births, order of birth'!I12</f>
        <v>151</v>
      </c>
      <c r="H9" s="56">
        <f>'Births, order of birth'!J12</f>
        <v>88</v>
      </c>
      <c r="I9" s="56">
        <f>'Births, order of birth'!K12</f>
        <v>30</v>
      </c>
      <c r="J9" s="56">
        <f>SUM('Births, order of birth'!L12:M12)</f>
        <v>6</v>
      </c>
    </row>
    <row r="10" spans="1:10" x14ac:dyDescent="0.2">
      <c r="A10" s="20">
        <v>1977</v>
      </c>
      <c r="B10" s="56">
        <f>SUM('Sex, age&amp;marital status of mum'!G13:H13)</f>
        <v>107</v>
      </c>
      <c r="C10" s="56">
        <f>SUM('Sex, age&amp;marital status of mum'!I13)</f>
        <v>77</v>
      </c>
      <c r="D10" s="56">
        <f>SUM('Sex, age&amp;marital status of mum'!J13)</f>
        <v>48</v>
      </c>
      <c r="E10" s="56">
        <f>SUM('Sex, age&amp;marital status of mum'!K13:M13)</f>
        <v>15</v>
      </c>
      <c r="G10" s="56">
        <f>'Births, order of birth'!I13</f>
        <v>130</v>
      </c>
      <c r="H10" s="56">
        <f>'Births, order of birth'!J13</f>
        <v>85</v>
      </c>
      <c r="I10" s="56">
        <f>'Births, order of birth'!K13</f>
        <v>28</v>
      </c>
      <c r="J10" s="56">
        <f>SUM('Births, order of birth'!L13:M13)</f>
        <v>4</v>
      </c>
    </row>
    <row r="11" spans="1:10" x14ac:dyDescent="0.2">
      <c r="A11" s="20">
        <v>1978</v>
      </c>
      <c r="B11" s="56">
        <f>SUM('Sex, age&amp;marital status of mum'!G14:H14)</f>
        <v>103</v>
      </c>
      <c r="C11" s="56">
        <f>SUM('Sex, age&amp;marital status of mum'!I14)</f>
        <v>100</v>
      </c>
      <c r="D11" s="56">
        <f>SUM('Sex, age&amp;marital status of mum'!J14)</f>
        <v>55</v>
      </c>
      <c r="E11" s="56">
        <f>SUM('Sex, age&amp;marital status of mum'!K14:M14)</f>
        <v>10</v>
      </c>
      <c r="G11" s="56">
        <f>'Births, order of birth'!I14</f>
        <v>132</v>
      </c>
      <c r="H11" s="56">
        <f>'Births, order of birth'!J14</f>
        <v>103</v>
      </c>
      <c r="I11" s="56">
        <f>'Births, order of birth'!K14</f>
        <v>21</v>
      </c>
      <c r="J11" s="56">
        <f>SUM('Births, order of birth'!L14:M14)</f>
        <v>11</v>
      </c>
    </row>
    <row r="12" spans="1:10" x14ac:dyDescent="0.2">
      <c r="A12" s="20">
        <v>1979</v>
      </c>
      <c r="B12" s="56">
        <f>SUM('Sex, age&amp;marital status of mum'!G15:H15)</f>
        <v>103</v>
      </c>
      <c r="C12" s="56">
        <f>SUM('Sex, age&amp;marital status of mum'!I15)</f>
        <v>92</v>
      </c>
      <c r="D12" s="56">
        <f>SUM('Sex, age&amp;marital status of mum'!J15)</f>
        <v>53</v>
      </c>
      <c r="E12" s="56">
        <f>SUM('Sex, age&amp;marital status of mum'!K15:M15)</f>
        <v>14</v>
      </c>
      <c r="G12" s="56">
        <f>'Births, order of birth'!I15</f>
        <v>132</v>
      </c>
      <c r="H12" s="56">
        <f>'Births, order of birth'!J15</f>
        <v>101</v>
      </c>
      <c r="I12" s="56">
        <f>'Births, order of birth'!K15</f>
        <v>27</v>
      </c>
      <c r="J12" s="56">
        <f>SUM('Births, order of birth'!L15:M15)</f>
        <v>2</v>
      </c>
    </row>
    <row r="13" spans="1:10" x14ac:dyDescent="0.2">
      <c r="A13" s="20">
        <v>1980</v>
      </c>
      <c r="B13" s="56">
        <f>SUM('Sex, age&amp;marital status of mum'!G16:H16)</f>
        <v>77</v>
      </c>
      <c r="C13" s="56">
        <f>SUM('Sex, age&amp;marital status of mum'!I16)</f>
        <v>128</v>
      </c>
      <c r="D13" s="56">
        <f>SUM('Sex, age&amp;marital status of mum'!J16)</f>
        <v>83</v>
      </c>
      <c r="E13" s="56">
        <f>SUM('Sex, age&amp;marital status of mum'!K16:M16)</f>
        <v>12</v>
      </c>
      <c r="G13" s="56">
        <f>'Births, order of birth'!I16</f>
        <v>152</v>
      </c>
      <c r="H13" s="56">
        <f>'Births, order of birth'!J16</f>
        <v>111</v>
      </c>
      <c r="I13" s="56">
        <f>'Births, order of birth'!K16</f>
        <v>33</v>
      </c>
      <c r="J13" s="56">
        <f>SUM('Births, order of birth'!L16:M16)</f>
        <v>4</v>
      </c>
    </row>
    <row r="14" spans="1:10" x14ac:dyDescent="0.2">
      <c r="A14" s="20">
        <v>1981</v>
      </c>
      <c r="B14" s="56">
        <f>SUM('Sex, age&amp;marital status of mum'!G17:H17)</f>
        <v>69</v>
      </c>
      <c r="C14" s="56">
        <f>SUM('Sex, age&amp;marital status of mum'!I17)</f>
        <v>109</v>
      </c>
      <c r="D14" s="56">
        <f>SUM('Sex, age&amp;marital status of mum'!J17)</f>
        <v>62</v>
      </c>
      <c r="E14" s="56">
        <f>SUM('Sex, age&amp;marital status of mum'!K17:M17)</f>
        <v>27</v>
      </c>
      <c r="G14" s="56">
        <f>'Births, order of birth'!I17</f>
        <v>116</v>
      </c>
      <c r="H14" s="56">
        <f>'Births, order of birth'!J17</f>
        <v>93</v>
      </c>
      <c r="I14" s="56">
        <f>'Births, order of birth'!K17</f>
        <v>43</v>
      </c>
      <c r="J14" s="56">
        <f>SUM('Births, order of birth'!L17:M17)</f>
        <v>14</v>
      </c>
    </row>
    <row r="15" spans="1:10" x14ac:dyDescent="0.2">
      <c r="A15" s="20">
        <v>1982</v>
      </c>
      <c r="B15" s="56">
        <f>SUM('Sex, age&amp;marital status of mum'!G18:H18)</f>
        <v>81</v>
      </c>
      <c r="C15" s="56">
        <f>SUM('Sex, age&amp;marital status of mum'!I18)</f>
        <v>122</v>
      </c>
      <c r="D15" s="56">
        <f>SUM('Sex, age&amp;marital status of mum'!J18)</f>
        <v>60</v>
      </c>
      <c r="E15" s="56">
        <f>SUM('Sex, age&amp;marital status of mum'!K18:M18)</f>
        <v>24</v>
      </c>
      <c r="G15" s="56">
        <f>'Births, order of birth'!I18</f>
        <v>110</v>
      </c>
      <c r="H15" s="56">
        <f>'Births, order of birth'!J18</f>
        <v>119</v>
      </c>
      <c r="I15" s="56">
        <f>'Births, order of birth'!K18</f>
        <v>45</v>
      </c>
      <c r="J15" s="56">
        <f>SUM('Births, order of birth'!L18:M18)</f>
        <v>12</v>
      </c>
    </row>
    <row r="16" spans="1:10" x14ac:dyDescent="0.2">
      <c r="A16" s="20">
        <v>1983</v>
      </c>
      <c r="B16" s="56">
        <f>SUM('Sex, age&amp;marital status of mum'!G19:H19)</f>
        <v>78</v>
      </c>
      <c r="C16" s="56">
        <f>SUM('Sex, age&amp;marital status of mum'!I19)</f>
        <v>105</v>
      </c>
      <c r="D16" s="56">
        <f>SUM('Sex, age&amp;marital status of mum'!J19)</f>
        <v>60</v>
      </c>
      <c r="E16" s="56">
        <f>SUM('Sex, age&amp;marital status of mum'!K19:M19)</f>
        <v>38</v>
      </c>
      <c r="G16" s="56">
        <f>'Births, order of birth'!I19</f>
        <v>121</v>
      </c>
      <c r="H16" s="56">
        <f>'Births, order of birth'!J19</f>
        <v>95</v>
      </c>
      <c r="I16" s="56">
        <f>'Births, order of birth'!K19</f>
        <v>43</v>
      </c>
      <c r="J16" s="56">
        <f>SUM('Births, order of birth'!L19:M19)</f>
        <v>21</v>
      </c>
    </row>
    <row r="17" spans="1:10" x14ac:dyDescent="0.2">
      <c r="A17" s="20">
        <v>1984</v>
      </c>
      <c r="B17" s="56">
        <f>SUM('Sex, age&amp;marital status of mum'!G20:H20)</f>
        <v>68</v>
      </c>
      <c r="C17" s="56">
        <f>SUM('Sex, age&amp;marital status of mum'!I20)</f>
        <v>105</v>
      </c>
      <c r="D17" s="56">
        <f>SUM('Sex, age&amp;marital status of mum'!J20)</f>
        <v>74</v>
      </c>
      <c r="E17" s="56">
        <f>SUM('Sex, age&amp;marital status of mum'!K20:M20)</f>
        <v>26</v>
      </c>
      <c r="G17" s="56">
        <f>'Births, order of birth'!I20</f>
        <v>121</v>
      </c>
      <c r="H17" s="56">
        <f>'Births, order of birth'!J20</f>
        <v>110</v>
      </c>
      <c r="I17" s="56">
        <f>'Births, order of birth'!K20</f>
        <v>31</v>
      </c>
      <c r="J17" s="56">
        <f>SUM('Births, order of birth'!L20:M20)</f>
        <v>11</v>
      </c>
    </row>
    <row r="18" spans="1:10" x14ac:dyDescent="0.2">
      <c r="A18" s="20">
        <v>1985</v>
      </c>
      <c r="B18" s="56">
        <f>SUM('Sex, age&amp;marital status of mum'!G21:H21)</f>
        <v>75</v>
      </c>
      <c r="C18" s="56">
        <f>SUM('Sex, age&amp;marital status of mum'!I21)</f>
        <v>109</v>
      </c>
      <c r="D18" s="56">
        <f>SUM('Sex, age&amp;marital status of mum'!J21)</f>
        <v>78</v>
      </c>
      <c r="E18" s="56">
        <f>SUM('Sex, age&amp;marital status of mum'!K21:M21)</f>
        <v>25</v>
      </c>
      <c r="G18" s="56">
        <f>'Births, order of birth'!I21</f>
        <v>129</v>
      </c>
      <c r="H18" s="56">
        <f>'Births, order of birth'!J21</f>
        <v>101</v>
      </c>
      <c r="I18" s="56">
        <f>'Births, order of birth'!K21</f>
        <v>49</v>
      </c>
      <c r="J18" s="56">
        <f>SUM('Births, order of birth'!L21:M21)</f>
        <v>6</v>
      </c>
    </row>
    <row r="19" spans="1:10" x14ac:dyDescent="0.2">
      <c r="A19" s="20">
        <v>1986</v>
      </c>
      <c r="B19" s="56">
        <f>SUM('Sex, age&amp;marital status of mum'!G22:H22)</f>
        <v>58</v>
      </c>
      <c r="C19" s="56">
        <f>SUM('Sex, age&amp;marital status of mum'!I22)</f>
        <v>95</v>
      </c>
      <c r="D19" s="56">
        <f>SUM('Sex, age&amp;marital status of mum'!J22)</f>
        <v>84</v>
      </c>
      <c r="E19" s="56">
        <f>SUM('Sex, age&amp;marital status of mum'!K22:M22)</f>
        <v>35</v>
      </c>
      <c r="G19" s="56">
        <f>'Births, order of birth'!I22</f>
        <v>117</v>
      </c>
      <c r="H19" s="56">
        <f>'Births, order of birth'!J22</f>
        <v>97</v>
      </c>
      <c r="I19" s="56">
        <f>'Births, order of birth'!K22</f>
        <v>46</v>
      </c>
      <c r="J19" s="56">
        <f>SUM('Births, order of birth'!L22:M22)</f>
        <v>11</v>
      </c>
    </row>
    <row r="20" spans="1:10" x14ac:dyDescent="0.2">
      <c r="A20" s="20">
        <v>1987</v>
      </c>
      <c r="B20" s="56">
        <f>SUM('Sex, age&amp;marital status of mum'!G23:H23)</f>
        <v>67</v>
      </c>
      <c r="C20" s="56">
        <f>SUM('Sex, age&amp;marital status of mum'!I23)</f>
        <v>104</v>
      </c>
      <c r="D20" s="56">
        <f>SUM('Sex, age&amp;marital status of mum'!J23)</f>
        <v>69</v>
      </c>
      <c r="E20" s="56">
        <f>SUM('Sex, age&amp;marital status of mum'!K23:M23)</f>
        <v>36</v>
      </c>
      <c r="G20" s="56">
        <f>'Births, order of birth'!I23</f>
        <v>108</v>
      </c>
      <c r="H20" s="56">
        <f>'Births, order of birth'!J23</f>
        <v>105</v>
      </c>
      <c r="I20" s="56">
        <f>'Births, order of birth'!K23</f>
        <v>36</v>
      </c>
      <c r="J20" s="56">
        <f>SUM('Births, order of birth'!L23:M23)</f>
        <v>10</v>
      </c>
    </row>
    <row r="21" spans="1:10" x14ac:dyDescent="0.2">
      <c r="A21" s="20">
        <v>1988</v>
      </c>
      <c r="B21" s="56">
        <f>SUM('Sex, age&amp;marital status of mum'!G24:H24)</f>
        <v>85</v>
      </c>
      <c r="C21" s="56">
        <f>SUM('Sex, age&amp;marital status of mum'!I24)</f>
        <v>114</v>
      </c>
      <c r="D21" s="56">
        <f>SUM('Sex, age&amp;marital status of mum'!J24)</f>
        <v>101</v>
      </c>
      <c r="E21" s="56">
        <f>SUM('Sex, age&amp;marital status of mum'!K24:M24)</f>
        <v>45</v>
      </c>
      <c r="G21" s="56">
        <f>'Births, order of birth'!I24</f>
        <v>146</v>
      </c>
      <c r="H21" s="56">
        <f>'Births, order of birth'!J24</f>
        <v>124</v>
      </c>
      <c r="I21" s="56">
        <f>'Births, order of birth'!K24</f>
        <v>57</v>
      </c>
      <c r="J21" s="56">
        <f>SUM('Births, order of birth'!L24:M24)</f>
        <v>14</v>
      </c>
    </row>
    <row r="22" spans="1:10" x14ac:dyDescent="0.2">
      <c r="A22" s="20">
        <v>1989</v>
      </c>
      <c r="B22" s="56">
        <f>SUM('Sex, age&amp;marital status of mum'!G25:H25)</f>
        <v>59</v>
      </c>
      <c r="C22" s="56">
        <f>SUM('Sex, age&amp;marital status of mum'!I25)</f>
        <v>128</v>
      </c>
      <c r="D22" s="56">
        <f>SUM('Sex, age&amp;marital status of mum'!J25)</f>
        <v>87</v>
      </c>
      <c r="E22" s="56">
        <f>SUM('Sex, age&amp;marital status of mum'!K25:M25)</f>
        <v>49</v>
      </c>
      <c r="G22" s="56">
        <f>'Births, order of birth'!I25</f>
        <v>129</v>
      </c>
      <c r="H22" s="56">
        <f>'Births, order of birth'!J25</f>
        <v>119</v>
      </c>
      <c r="I22" s="56">
        <f>'Births, order of birth'!K25</f>
        <v>52</v>
      </c>
      <c r="J22" s="56">
        <f>SUM('Births, order of birth'!L25:M25)</f>
        <v>22</v>
      </c>
    </row>
    <row r="23" spans="1:10" x14ac:dyDescent="0.2">
      <c r="A23" s="20">
        <v>1990</v>
      </c>
      <c r="B23" s="56">
        <f>SUM('Sex, age&amp;marital status of mum'!G26:H26)</f>
        <v>80</v>
      </c>
      <c r="C23" s="56">
        <f>SUM('Sex, age&amp;marital status of mum'!I26)</f>
        <v>141</v>
      </c>
      <c r="D23" s="56">
        <f>SUM('Sex, age&amp;marital status of mum'!J26)</f>
        <v>98</v>
      </c>
      <c r="E23" s="56">
        <f>SUM('Sex, age&amp;marital status of mum'!K26:M26)</f>
        <v>43</v>
      </c>
      <c r="G23" s="56">
        <f>'Births, order of birth'!I26</f>
        <v>156</v>
      </c>
      <c r="H23" s="56">
        <f>'Births, order of birth'!J26</f>
        <v>135</v>
      </c>
      <c r="I23" s="56">
        <f>'Births, order of birth'!K26</f>
        <v>58</v>
      </c>
      <c r="J23" s="56">
        <f>SUM('Births, order of birth'!L26:M26)</f>
        <v>13</v>
      </c>
    </row>
    <row r="24" spans="1:10" x14ac:dyDescent="0.2">
      <c r="A24" s="20">
        <v>1991</v>
      </c>
      <c r="B24" s="56">
        <f>SUM('Sex, age&amp;marital status of mum'!G27:H27)</f>
        <v>74</v>
      </c>
      <c r="C24" s="56">
        <f>SUM('Sex, age&amp;marital status of mum'!I27)</f>
        <v>104</v>
      </c>
      <c r="D24" s="56">
        <f>SUM('Sex, age&amp;marital status of mum'!J27)</f>
        <v>97</v>
      </c>
      <c r="E24" s="56">
        <f>SUM('Sex, age&amp;marital status of mum'!K27:M27)</f>
        <v>49</v>
      </c>
      <c r="G24" s="56">
        <f>'Births, order of birth'!I27</f>
        <v>143</v>
      </c>
      <c r="H24" s="56">
        <f>'Births, order of birth'!J27</f>
        <v>106</v>
      </c>
      <c r="I24" s="56">
        <f>'Births, order of birth'!K27</f>
        <v>53</v>
      </c>
      <c r="J24" s="56">
        <f>SUM('Births, order of birth'!L27:M27)</f>
        <v>22</v>
      </c>
    </row>
    <row r="25" spans="1:10" x14ac:dyDescent="0.2">
      <c r="A25" s="20">
        <v>1992</v>
      </c>
      <c r="B25" s="56">
        <f>SUM('Sex, age&amp;marital status of mum'!G28:H28)</f>
        <v>59</v>
      </c>
      <c r="C25" s="56">
        <f>SUM('Sex, age&amp;marital status of mum'!I28)</f>
        <v>132</v>
      </c>
      <c r="D25" s="56">
        <f>SUM('Sex, age&amp;marital status of mum'!J28)</f>
        <v>89</v>
      </c>
      <c r="E25" s="56">
        <f>SUM('Sex, age&amp;marital status of mum'!K28:M28)</f>
        <v>45</v>
      </c>
      <c r="G25" s="56">
        <f>'Births, order of birth'!I28</f>
        <v>140</v>
      </c>
      <c r="H25" s="56">
        <f>'Births, order of birth'!J28</f>
        <v>114</v>
      </c>
      <c r="I25" s="56">
        <f>'Births, order of birth'!K28</f>
        <v>54</v>
      </c>
      <c r="J25" s="56">
        <f>SUM('Births, order of birth'!L28:M28)</f>
        <v>17</v>
      </c>
    </row>
    <row r="26" spans="1:10" x14ac:dyDescent="0.2">
      <c r="A26" s="20">
        <v>1993</v>
      </c>
      <c r="B26" s="56">
        <f>SUM('Sex, age&amp;marital status of mum'!G29:H29)</f>
        <v>50</v>
      </c>
      <c r="C26" s="56">
        <f>SUM('Sex, age&amp;marital status of mum'!I29)</f>
        <v>146</v>
      </c>
      <c r="D26" s="56">
        <f>SUM('Sex, age&amp;marital status of mum'!J29)</f>
        <v>85</v>
      </c>
      <c r="E26" s="56">
        <f>SUM('Sex, age&amp;marital status of mum'!K29:M29)</f>
        <v>48</v>
      </c>
      <c r="G26" s="56">
        <f>'Births, order of birth'!I29</f>
        <v>129</v>
      </c>
      <c r="H26" s="56">
        <f>'Births, order of birth'!J29</f>
        <v>117</v>
      </c>
      <c r="I26" s="56">
        <f>'Births, order of birth'!K29</f>
        <v>60</v>
      </c>
      <c r="J26" s="56">
        <f>SUM('Births, order of birth'!L29:M29)</f>
        <v>23</v>
      </c>
    </row>
    <row r="27" spans="1:10" x14ac:dyDescent="0.2">
      <c r="A27" s="20">
        <v>1994</v>
      </c>
      <c r="B27" s="56">
        <f>SUM('Sex, age&amp;marital status of mum'!G30:H30)</f>
        <v>48</v>
      </c>
      <c r="C27" s="56">
        <f>SUM('Sex, age&amp;marital status of mum'!I30)</f>
        <v>119</v>
      </c>
      <c r="D27" s="56">
        <f>SUM('Sex, age&amp;marital status of mum'!J30)</f>
        <v>90</v>
      </c>
      <c r="E27" s="56">
        <f>SUM('Sex, age&amp;marital status of mum'!K30:M30)</f>
        <v>46</v>
      </c>
      <c r="G27" s="56">
        <f>'Births, order of birth'!I30</f>
        <v>111</v>
      </c>
      <c r="H27" s="56">
        <f>'Births, order of birth'!J30</f>
        <v>118</v>
      </c>
      <c r="I27" s="56">
        <f>'Births, order of birth'!K30</f>
        <v>56</v>
      </c>
      <c r="J27" s="56">
        <f>SUM('Births, order of birth'!L30:M30)</f>
        <v>18</v>
      </c>
    </row>
    <row r="28" spans="1:10" x14ac:dyDescent="0.2">
      <c r="A28" s="20">
        <v>1995</v>
      </c>
      <c r="B28" s="56">
        <f>SUM('Sex, age&amp;marital status of mum'!G31:H31)</f>
        <v>47</v>
      </c>
      <c r="C28" s="56">
        <f>SUM('Sex, age&amp;marital status of mum'!I31)</f>
        <v>128</v>
      </c>
      <c r="D28" s="56">
        <f>SUM('Sex, age&amp;marital status of mum'!J31)</f>
        <v>105</v>
      </c>
      <c r="E28" s="56">
        <f>SUM('Sex, age&amp;marital status of mum'!K31:M31)</f>
        <v>58</v>
      </c>
      <c r="G28" s="56">
        <f>'Births, order of birth'!I31</f>
        <v>139</v>
      </c>
      <c r="H28" s="56">
        <f>'Births, order of birth'!J31</f>
        <v>115</v>
      </c>
      <c r="I28" s="56">
        <f>'Births, order of birth'!K31</f>
        <v>56</v>
      </c>
      <c r="J28" s="56">
        <f>SUM('Births, order of birth'!L31:M31)</f>
        <v>28</v>
      </c>
    </row>
    <row r="29" spans="1:10" x14ac:dyDescent="0.2">
      <c r="A29" s="20">
        <v>1996</v>
      </c>
      <c r="B29" s="56">
        <f>SUM('Sex, age&amp;marital status of mum'!G32:H32)</f>
        <v>38</v>
      </c>
      <c r="C29" s="56">
        <f>SUM('Sex, age&amp;marital status of mum'!I32)</f>
        <v>115</v>
      </c>
      <c r="D29" s="56">
        <f>SUM('Sex, age&amp;marital status of mum'!J32)</f>
        <v>91</v>
      </c>
      <c r="E29" s="56">
        <f>SUM('Sex, age&amp;marital status of mum'!K32:M32)</f>
        <v>46</v>
      </c>
      <c r="G29" s="56">
        <f>'Births, order of birth'!I32</f>
        <v>127</v>
      </c>
      <c r="H29" s="56">
        <f>'Births, order of birth'!J32</f>
        <v>108</v>
      </c>
      <c r="I29" s="56">
        <f>'Births, order of birth'!K32</f>
        <v>45</v>
      </c>
      <c r="J29" s="56">
        <f>SUM('Births, order of birth'!L32:M32)</f>
        <v>10</v>
      </c>
    </row>
    <row r="30" spans="1:10" x14ac:dyDescent="0.2">
      <c r="A30" s="20">
        <v>1997</v>
      </c>
      <c r="B30" s="56">
        <f>SUM('Sex, age&amp;marital status of mum'!G33:H33)</f>
        <v>33</v>
      </c>
      <c r="C30" s="56">
        <f>SUM('Sex, age&amp;marital status of mum'!I33)</f>
        <v>109</v>
      </c>
      <c r="D30" s="56">
        <f>SUM('Sex, age&amp;marital status of mum'!J33)</f>
        <v>91</v>
      </c>
      <c r="E30" s="56">
        <f>SUM('Sex, age&amp;marital status of mum'!K33:M33)</f>
        <v>53</v>
      </c>
      <c r="G30" s="56">
        <f>'Births, order of birth'!I33</f>
        <v>110</v>
      </c>
      <c r="H30" s="56">
        <f>'Births, order of birth'!J33</f>
        <v>115</v>
      </c>
      <c r="I30" s="56">
        <f>'Births, order of birth'!K33</f>
        <v>47</v>
      </c>
      <c r="J30" s="56">
        <f>SUM('Births, order of birth'!L33:M33)</f>
        <v>14</v>
      </c>
    </row>
    <row r="31" spans="1:10" x14ac:dyDescent="0.2">
      <c r="A31" s="20">
        <v>1998</v>
      </c>
      <c r="B31" s="56">
        <f>SUM('Sex, age&amp;marital status of mum'!G34:H34)</f>
        <v>31</v>
      </c>
      <c r="C31" s="56">
        <f>SUM('Sex, age&amp;marital status of mum'!I34)</f>
        <v>101</v>
      </c>
      <c r="D31" s="56">
        <f>SUM('Sex, age&amp;marital status of mum'!J34)</f>
        <v>118</v>
      </c>
      <c r="E31" s="56">
        <f>SUM('Sex, age&amp;marital status of mum'!K34:M34)</f>
        <v>61</v>
      </c>
      <c r="G31" s="56">
        <f>'Births, order of birth'!I34</f>
        <v>120</v>
      </c>
      <c r="H31" s="56">
        <f>'Births, order of birth'!J34</f>
        <v>118</v>
      </c>
      <c r="I31" s="56">
        <f>'Births, order of birth'!K34</f>
        <v>56</v>
      </c>
      <c r="J31" s="56">
        <f>SUM('Births, order of birth'!L34:M34)</f>
        <v>17</v>
      </c>
    </row>
    <row r="32" spans="1:10" x14ac:dyDescent="0.2">
      <c r="A32" s="20">
        <v>1999</v>
      </c>
      <c r="B32" s="56">
        <f>SUM('Sex, age&amp;marital status of mum'!G35:H35)</f>
        <v>31</v>
      </c>
      <c r="C32" s="56">
        <f>SUM('Sex, age&amp;marital status of mum'!I35)</f>
        <v>98</v>
      </c>
      <c r="D32" s="56">
        <f>SUM('Sex, age&amp;marital status of mum'!J35)</f>
        <v>100</v>
      </c>
      <c r="E32" s="56">
        <f>SUM('Sex, age&amp;marital status of mum'!K35:M35)</f>
        <v>58</v>
      </c>
      <c r="G32" s="56">
        <f>'Births, order of birth'!I35</f>
        <v>120</v>
      </c>
      <c r="H32" s="56">
        <f>'Births, order of birth'!J35</f>
        <v>101</v>
      </c>
      <c r="I32" s="56">
        <f>'Births, order of birth'!K35</f>
        <v>46</v>
      </c>
      <c r="J32" s="56">
        <f>SUM('Births, order of birth'!L35:M35)</f>
        <v>20</v>
      </c>
    </row>
    <row r="33" spans="1:10" x14ac:dyDescent="0.2">
      <c r="A33" s="20">
        <v>2000</v>
      </c>
      <c r="B33" s="56">
        <f>SUM('Sex, age&amp;marital status of mum'!G36:H36)</f>
        <v>28</v>
      </c>
      <c r="C33" s="56">
        <f>SUM('Sex, age&amp;marital status of mum'!I36)</f>
        <v>69</v>
      </c>
      <c r="D33" s="56">
        <f>SUM('Sex, age&amp;marital status of mum'!J36)</f>
        <v>109</v>
      </c>
      <c r="E33" s="56">
        <f>SUM('Sex, age&amp;marital status of mum'!K36:M36)</f>
        <v>52</v>
      </c>
      <c r="G33" s="56">
        <f>'Births, order of birth'!I36</f>
        <v>103</v>
      </c>
      <c r="H33" s="56">
        <f>'Births, order of birth'!J36</f>
        <v>98</v>
      </c>
      <c r="I33" s="56">
        <f>'Births, order of birth'!K36</f>
        <v>41</v>
      </c>
      <c r="J33" s="56">
        <f>SUM('Births, order of birth'!L36:M36)</f>
        <v>16</v>
      </c>
    </row>
    <row r="34" spans="1:10" x14ac:dyDescent="0.2">
      <c r="A34" s="20">
        <v>2001</v>
      </c>
      <c r="B34" s="56">
        <f>SUM('Sex, age&amp;marital status of mum'!G37:H37)</f>
        <v>37</v>
      </c>
      <c r="C34" s="56">
        <f>SUM('Sex, age&amp;marital status of mum'!I37)</f>
        <v>86</v>
      </c>
      <c r="D34" s="56">
        <f>SUM('Sex, age&amp;marital status of mum'!J37)</f>
        <v>104</v>
      </c>
      <c r="E34" s="56">
        <f>SUM('Sex, age&amp;marital status of mum'!K37:M37)</f>
        <v>56</v>
      </c>
      <c r="G34" s="56">
        <f>'Births, order of birth'!I37</f>
        <v>133</v>
      </c>
      <c r="H34" s="56">
        <f>'Births, order of birth'!J37</f>
        <v>97</v>
      </c>
      <c r="I34" s="56">
        <f>'Births, order of birth'!K37</f>
        <v>39</v>
      </c>
      <c r="J34" s="56">
        <f>SUM('Births, order of birth'!L37:M37)</f>
        <v>14</v>
      </c>
    </row>
    <row r="35" spans="1:10" x14ac:dyDescent="0.2">
      <c r="A35" s="20">
        <v>2002</v>
      </c>
      <c r="B35" s="56">
        <f>SUM('Sex, age&amp;marital status of mum'!G38:H38)</f>
        <v>34</v>
      </c>
      <c r="C35" s="56">
        <f>SUM('Sex, age&amp;marital status of mum'!I38)</f>
        <v>78</v>
      </c>
      <c r="D35" s="56">
        <f>SUM('Sex, age&amp;marital status of mum'!J38)</f>
        <v>90</v>
      </c>
      <c r="E35" s="56">
        <f>SUM('Sex, age&amp;marital status of mum'!K38:M38)</f>
        <v>67</v>
      </c>
      <c r="G35" s="56">
        <f>'Births, order of birth'!I38</f>
        <v>113</v>
      </c>
      <c r="H35" s="56">
        <f>'Births, order of birth'!J38</f>
        <v>92</v>
      </c>
      <c r="I35" s="56">
        <f>'Births, order of birth'!K38</f>
        <v>48</v>
      </c>
      <c r="J35" s="56">
        <f>SUM('Births, order of birth'!L38:M38)</f>
        <v>16</v>
      </c>
    </row>
    <row r="36" spans="1:10" x14ac:dyDescent="0.2">
      <c r="A36" s="20">
        <v>2003</v>
      </c>
      <c r="B36" s="56">
        <f>SUM('Sex, age&amp;marital status of mum'!G39:H39)</f>
        <v>33</v>
      </c>
      <c r="C36" s="56">
        <f>SUM('Sex, age&amp;marital status of mum'!I39)</f>
        <v>74</v>
      </c>
      <c r="D36" s="56">
        <f>SUM('Sex, age&amp;marital status of mum'!J39)</f>
        <v>101</v>
      </c>
      <c r="E36" s="56">
        <f>SUM('Sex, age&amp;marital status of mum'!K39:M39)</f>
        <v>54</v>
      </c>
      <c r="G36" s="56">
        <f>'Births, order of birth'!I39</f>
        <v>106</v>
      </c>
      <c r="H36" s="56">
        <f>'Births, order of birth'!J39</f>
        <v>90</v>
      </c>
      <c r="I36" s="56">
        <f>'Births, order of birth'!K39</f>
        <v>49</v>
      </c>
      <c r="J36" s="56">
        <f>SUM('Births, order of birth'!L39:M39)</f>
        <v>17</v>
      </c>
    </row>
    <row r="37" spans="1:10" x14ac:dyDescent="0.2">
      <c r="A37" s="20">
        <v>2004</v>
      </c>
      <c r="B37" s="56">
        <f>SUM('Sex, age&amp;marital status of mum'!G40:H40)</f>
        <v>35</v>
      </c>
      <c r="C37" s="56">
        <f>SUM('Sex, age&amp;marital status of mum'!I40)</f>
        <v>66</v>
      </c>
      <c r="D37" s="56">
        <f>SUM('Sex, age&amp;marital status of mum'!J40)</f>
        <v>99</v>
      </c>
      <c r="E37" s="56">
        <f>SUM('Sex, age&amp;marital status of mum'!K40:M40)</f>
        <v>81</v>
      </c>
      <c r="G37" s="56">
        <f>'Births, order of birth'!I40</f>
        <v>125</v>
      </c>
      <c r="H37" s="56">
        <f>'Births, order of birth'!J40</f>
        <v>95</v>
      </c>
      <c r="I37" s="56">
        <f>'Births, order of birth'!K40</f>
        <v>44</v>
      </c>
      <c r="J37" s="56">
        <f>SUM('Births, order of birth'!L40:M40)</f>
        <v>17</v>
      </c>
    </row>
    <row r="38" spans="1:10" x14ac:dyDescent="0.2">
      <c r="A38" s="20">
        <v>2005</v>
      </c>
      <c r="B38" s="56">
        <f>SUM('Sex, age&amp;marital status of mum'!G41:H41)</f>
        <v>42</v>
      </c>
      <c r="C38" s="56">
        <f>SUM('Sex, age&amp;marital status of mum'!I41)</f>
        <v>74</v>
      </c>
      <c r="D38" s="56">
        <f>SUM('Sex, age&amp;marital status of mum'!J41)</f>
        <v>94</v>
      </c>
      <c r="E38" s="56">
        <f>SUM('Sex, age&amp;marital status of mum'!K41:M41)</f>
        <v>58</v>
      </c>
      <c r="G38" s="56">
        <f>'Births, order of birth'!I41</f>
        <v>118</v>
      </c>
      <c r="H38" s="56">
        <f>'Births, order of birth'!J41</f>
        <v>102</v>
      </c>
      <c r="I38" s="56">
        <f>'Births, order of birth'!K41</f>
        <v>28</v>
      </c>
      <c r="J38" s="56">
        <f>SUM('Births, order of birth'!L41:M41)</f>
        <v>20</v>
      </c>
    </row>
    <row r="39" spans="1:10" x14ac:dyDescent="0.2">
      <c r="A39" s="20">
        <v>2006</v>
      </c>
      <c r="B39" s="56">
        <f>SUM('Sex, age&amp;marital status of mum'!G42:H42)</f>
        <v>31</v>
      </c>
      <c r="C39" s="56">
        <f>SUM('Sex, age&amp;marital status of mum'!I42)</f>
        <v>88</v>
      </c>
      <c r="D39" s="56">
        <f>SUM('Sex, age&amp;marital status of mum'!J42)</f>
        <v>102</v>
      </c>
      <c r="E39" s="56">
        <f>SUM('Sex, age&amp;marital status of mum'!K42:M42)</f>
        <v>74</v>
      </c>
      <c r="G39" s="56">
        <f>'Births, order of birth'!I42</f>
        <v>123</v>
      </c>
      <c r="H39" s="56">
        <f>'Births, order of birth'!J42</f>
        <v>111</v>
      </c>
      <c r="I39" s="56">
        <f>'Births, order of birth'!K42</f>
        <v>47</v>
      </c>
      <c r="J39" s="56">
        <f>SUM('Births, order of birth'!L42:M42)</f>
        <v>14</v>
      </c>
    </row>
    <row r="40" spans="1:10" x14ac:dyDescent="0.2">
      <c r="A40" s="20">
        <v>2007</v>
      </c>
      <c r="B40" s="56">
        <f>SUM('Sex, age&amp;marital status of mum'!G43:H43)</f>
        <v>36</v>
      </c>
      <c r="C40" s="56">
        <f>SUM('Sex, age&amp;marital status of mum'!I43)</f>
        <v>79</v>
      </c>
      <c r="D40" s="56">
        <f>SUM('Sex, age&amp;marital status of mum'!J43)</f>
        <v>117</v>
      </c>
      <c r="E40" s="56">
        <f>SUM('Sex, age&amp;marital status of mum'!K43:M43)</f>
        <v>54</v>
      </c>
      <c r="G40" s="56">
        <f>'Births, order of birth'!I43</f>
        <v>116</v>
      </c>
      <c r="H40" s="56">
        <f>'Births, order of birth'!J43</f>
        <v>104</v>
      </c>
      <c r="I40" s="56">
        <f>'Births, order of birth'!K43</f>
        <v>50</v>
      </c>
      <c r="J40" s="56">
        <f>SUM('Births, order of birth'!L43:M43)</f>
        <v>16</v>
      </c>
    </row>
    <row r="41" spans="1:10" x14ac:dyDescent="0.2">
      <c r="A41" s="20">
        <v>2008</v>
      </c>
      <c r="B41" s="56">
        <f>SUM('Sex, age&amp;marital status of mum'!G44:H44)</f>
        <v>35</v>
      </c>
      <c r="C41" s="56">
        <f>SUM('Sex, age&amp;marital status of mum'!I44)</f>
        <v>88</v>
      </c>
      <c r="D41" s="56">
        <f>SUM('Sex, age&amp;marital status of mum'!J44)</f>
        <v>91</v>
      </c>
      <c r="E41" s="56">
        <f>SUM('Sex, age&amp;marital status of mum'!K44:M44)</f>
        <v>80</v>
      </c>
      <c r="G41" s="56">
        <f>'Births, order of birth'!I44</f>
        <v>132</v>
      </c>
      <c r="H41" s="56">
        <f>'Births, order of birth'!J44</f>
        <v>108</v>
      </c>
      <c r="I41" s="56">
        <f>'Births, order of birth'!K44</f>
        <v>42</v>
      </c>
      <c r="J41" s="56">
        <f>SUM('Births, order of birth'!L44:M44)</f>
        <v>12</v>
      </c>
    </row>
    <row r="42" spans="1:10" x14ac:dyDescent="0.2">
      <c r="A42" s="20">
        <v>2009</v>
      </c>
      <c r="B42" s="56">
        <f>SUM('Sex, age&amp;marital status of mum'!G45:H45)</f>
        <v>26</v>
      </c>
      <c r="C42" s="56">
        <f>SUM('Sex, age&amp;marital status of mum'!I45)</f>
        <v>73</v>
      </c>
      <c r="D42" s="56">
        <f>SUM('Sex, age&amp;marital status of mum'!J45)</f>
        <v>99</v>
      </c>
      <c r="E42" s="56">
        <f>SUM('Sex, age&amp;marital status of mum'!K45:M45)</f>
        <v>69</v>
      </c>
      <c r="G42" s="56">
        <f>'Births, order of birth'!I45</f>
        <v>106</v>
      </c>
      <c r="H42" s="56">
        <f>'Births, order of birth'!J45</f>
        <v>101</v>
      </c>
      <c r="I42" s="56">
        <f>'Births, order of birth'!K45</f>
        <v>43</v>
      </c>
      <c r="J42" s="56">
        <f>SUM('Births, order of birth'!L45:M45)</f>
        <v>17</v>
      </c>
    </row>
    <row r="43" spans="1:10" x14ac:dyDescent="0.2">
      <c r="A43" s="20">
        <v>2010</v>
      </c>
      <c r="B43" s="56">
        <f>SUM('Sex, age&amp;marital status of mum'!G46:H46)</f>
        <v>44</v>
      </c>
      <c r="C43" s="56">
        <f>SUM('Sex, age&amp;marital status of mum'!I46)</f>
        <v>92</v>
      </c>
      <c r="D43" s="56">
        <f>SUM('Sex, age&amp;marital status of mum'!J46)</f>
        <v>89</v>
      </c>
      <c r="E43" s="56">
        <f>SUM('Sex, age&amp;marital status of mum'!K46:M46)</f>
        <v>61</v>
      </c>
      <c r="G43" s="56">
        <f>'Births, order of birth'!I46</f>
        <v>142</v>
      </c>
      <c r="H43" s="56">
        <f>'Births, order of birth'!J46</f>
        <v>100</v>
      </c>
      <c r="I43" s="56">
        <f>'Births, order of birth'!K46</f>
        <v>27</v>
      </c>
      <c r="J43" s="56">
        <f>SUM('Births, order of birth'!L46:M46)</f>
        <v>17</v>
      </c>
    </row>
    <row r="44" spans="1:10" x14ac:dyDescent="0.2">
      <c r="A44" s="20">
        <v>2011</v>
      </c>
      <c r="B44" s="56">
        <f>SUM('Sex, age&amp;marital status of mum'!G47:H47)</f>
        <v>32</v>
      </c>
      <c r="C44" s="56">
        <f>SUM('Sex, age&amp;marital status of mum'!I47)</f>
        <v>80</v>
      </c>
      <c r="D44" s="56">
        <f>SUM('Sex, age&amp;marital status of mum'!J47)</f>
        <v>107</v>
      </c>
      <c r="E44" s="56">
        <f>SUM('Sex, age&amp;marital status of mum'!K47:M47)</f>
        <v>66</v>
      </c>
      <c r="G44" s="56">
        <f>'Births, order of birth'!I47</f>
        <v>119</v>
      </c>
      <c r="H44" s="56">
        <f>'Births, order of birth'!J47</f>
        <v>104</v>
      </c>
      <c r="I44" s="56">
        <f>'Births, order of birth'!K47</f>
        <v>49</v>
      </c>
      <c r="J44" s="56">
        <f>SUM('Births, order of birth'!L47:M47)</f>
        <v>13</v>
      </c>
    </row>
    <row r="45" spans="1:10" x14ac:dyDescent="0.2">
      <c r="A45" s="20">
        <v>2012</v>
      </c>
      <c r="B45" s="56">
        <f>SUM('Sex, age&amp;marital status of mum'!G48:H48)</f>
        <v>40</v>
      </c>
      <c r="C45" s="56">
        <f>SUM('Sex, age&amp;marital status of mum'!I48)</f>
        <v>87</v>
      </c>
      <c r="D45" s="56">
        <f>SUM('Sex, age&amp;marital status of mum'!J48)</f>
        <v>94</v>
      </c>
      <c r="E45" s="56">
        <f>SUM('Sex, age&amp;marital status of mum'!K48:M48)</f>
        <v>71</v>
      </c>
      <c r="G45" s="56">
        <f>'Births, order of birth'!I48</f>
        <v>116</v>
      </c>
      <c r="H45" s="56">
        <f>'Births, order of birth'!J48</f>
        <v>126</v>
      </c>
      <c r="I45" s="56">
        <f>'Births, order of birth'!K48</f>
        <v>40</v>
      </c>
      <c r="J45" s="56">
        <f>SUM('Births, order of birth'!L48:M48)</f>
        <v>10</v>
      </c>
    </row>
    <row r="46" spans="1:10" x14ac:dyDescent="0.2">
      <c r="A46" s="20">
        <v>2013</v>
      </c>
      <c r="B46" s="56">
        <f>SUM('Sex, age&amp;marital status of mum'!G49:H49)</f>
        <v>36</v>
      </c>
      <c r="C46" s="56">
        <f>SUM('Sex, age&amp;marital status of mum'!I49)</f>
        <v>87</v>
      </c>
      <c r="D46" s="56">
        <f>SUM('Sex, age&amp;marital status of mum'!J49)</f>
        <v>99</v>
      </c>
      <c r="E46" s="56">
        <f>SUM('Sex, age&amp;marital status of mum'!K49:M49)</f>
        <v>65</v>
      </c>
      <c r="G46" s="56">
        <f>'Births, order of birth'!I49</f>
        <v>136</v>
      </c>
      <c r="H46" s="56">
        <f>'Births, order of birth'!J49</f>
        <v>98</v>
      </c>
      <c r="I46" s="56">
        <f>'Births, order of birth'!K49</f>
        <v>39</v>
      </c>
      <c r="J46" s="56">
        <f>SUM('Births, order of birth'!L49:M49)</f>
        <v>14</v>
      </c>
    </row>
    <row r="47" spans="1:10" x14ac:dyDescent="0.2">
      <c r="A47" s="20">
        <v>2014</v>
      </c>
      <c r="B47" s="56">
        <f>SUM('Sex, age&amp;marital status of mum'!G50:H50)</f>
        <v>30</v>
      </c>
      <c r="C47" s="56">
        <f>SUM('Sex, age&amp;marital status of mum'!I50)</f>
        <v>101</v>
      </c>
      <c r="D47" s="56">
        <f>SUM('Sex, age&amp;marital status of mum'!J50)</f>
        <v>102</v>
      </c>
      <c r="E47" s="56">
        <f>SUM('Sex, age&amp;marital status of mum'!K50:M50)</f>
        <v>49</v>
      </c>
      <c r="G47" s="56">
        <f>'Births, order of birth'!I50</f>
        <v>121</v>
      </c>
      <c r="H47" s="56">
        <f>'Births, order of birth'!J50</f>
        <v>109</v>
      </c>
      <c r="I47" s="56">
        <f>'Births, order of birth'!K50</f>
        <v>38</v>
      </c>
      <c r="J47" s="56">
        <f>SUM('Births, order of birth'!L50:M50)</f>
        <v>14</v>
      </c>
    </row>
    <row r="48" spans="1:10" x14ac:dyDescent="0.2">
      <c r="A48" s="20">
        <v>2015</v>
      </c>
      <c r="B48" s="56">
        <f>SUM('Sex, age&amp;marital status of mum'!G51:H51)</f>
        <v>28</v>
      </c>
      <c r="C48" s="56">
        <f>SUM('Sex, age&amp;marital status of mum'!I51)</f>
        <v>76</v>
      </c>
      <c r="D48" s="56">
        <f>SUM('Sex, age&amp;marital status of mum'!J51)</f>
        <v>105</v>
      </c>
      <c r="E48" s="56">
        <f>SUM('Sex, age&amp;marital status of mum'!K51:M51)</f>
        <v>66</v>
      </c>
      <c r="G48" s="56">
        <f>'Births, order of birth'!I51</f>
        <v>112</v>
      </c>
      <c r="H48" s="56">
        <f>'Births, order of birth'!J51</f>
        <v>97</v>
      </c>
      <c r="I48" s="56">
        <f>'Births, order of birth'!K51</f>
        <v>47</v>
      </c>
      <c r="J48" s="56">
        <f>SUM('Births, order of birth'!L51:M51)</f>
        <v>19</v>
      </c>
    </row>
    <row r="49" spans="1:10" x14ac:dyDescent="0.2">
      <c r="A49" s="20">
        <v>2016</v>
      </c>
      <c r="B49" s="56">
        <f>SUM('Sex, age&amp;marital status of mum'!G52:H52)</f>
        <v>36</v>
      </c>
      <c r="C49" s="56">
        <f>SUM('Sex, age&amp;marital status of mum'!I52)</f>
        <v>98</v>
      </c>
      <c r="D49" s="56">
        <f>SUM('Sex, age&amp;marital status of mum'!J52)</f>
        <v>102</v>
      </c>
      <c r="E49" s="56">
        <f>SUM('Sex, age&amp;marital status of mum'!K52:M52)</f>
        <v>57</v>
      </c>
      <c r="G49" s="56">
        <f>'Births, order of birth'!I52</f>
        <v>127</v>
      </c>
      <c r="H49" s="56">
        <f>'Births, order of birth'!J52</f>
        <v>104</v>
      </c>
      <c r="I49" s="56">
        <f>'Births, order of birth'!K52</f>
        <v>44</v>
      </c>
      <c r="J49" s="56">
        <f>SUM('Births, order of birth'!L52:M52)</f>
        <v>18</v>
      </c>
    </row>
    <row r="50" spans="1:10" x14ac:dyDescent="0.2">
      <c r="A50" s="20">
        <v>2017</v>
      </c>
      <c r="B50" s="56">
        <f>SUM('Sex, age&amp;marital status of mum'!G53:H53)</f>
        <v>31</v>
      </c>
      <c r="C50" s="56">
        <f>SUM('Sex, age&amp;marital status of mum'!I53)</f>
        <v>93</v>
      </c>
      <c r="D50" s="56">
        <f>SUM('Sex, age&amp;marital status of mum'!J53)</f>
        <v>88</v>
      </c>
      <c r="E50" s="56">
        <f>SUM('Sex, age&amp;marital status of mum'!K53:M53)</f>
        <v>67</v>
      </c>
      <c r="G50" s="56">
        <f>'Births, order of birth'!I53</f>
        <v>117</v>
      </c>
      <c r="H50" s="56">
        <f>'Births, order of birth'!J53</f>
        <v>97</v>
      </c>
      <c r="I50" s="56">
        <f>'Births, order of birth'!K53</f>
        <v>41</v>
      </c>
      <c r="J50" s="56">
        <f>SUM('Births, order of birth'!L53:M53)</f>
        <v>24</v>
      </c>
    </row>
    <row r="51" spans="1:10" x14ac:dyDescent="0.2">
      <c r="A51" s="20">
        <v>2018</v>
      </c>
      <c r="B51" s="56">
        <f>SUM('Sex, age&amp;marital status of mum'!G54:H54)</f>
        <v>25</v>
      </c>
      <c r="C51" s="56">
        <f>SUM('Sex, age&amp;marital status of mum'!I54)</f>
        <v>86</v>
      </c>
      <c r="D51" s="56">
        <f>SUM('Sex, age&amp;marital status of mum'!J54)</f>
        <v>114</v>
      </c>
      <c r="E51" s="56">
        <f>SUM('Sex, age&amp;marital status of mum'!K54:M54)</f>
        <v>55</v>
      </c>
      <c r="G51" s="56">
        <f>'Births, order of birth'!I54</f>
        <v>115</v>
      </c>
      <c r="H51" s="56">
        <f>'Births, order of birth'!J54</f>
        <v>116</v>
      </c>
      <c r="I51" s="56">
        <f>'Births, order of birth'!K54</f>
        <v>34</v>
      </c>
      <c r="J51" s="56">
        <f>SUM('Births, order of birth'!L54:M54)</f>
        <v>15</v>
      </c>
    </row>
    <row r="52" spans="1:10" x14ac:dyDescent="0.2">
      <c r="A52" s="20">
        <v>2019</v>
      </c>
      <c r="B52" s="56">
        <f>SUM('Sex, age&amp;marital status of mum'!G55:H55)</f>
        <v>27</v>
      </c>
      <c r="C52" s="56">
        <f>SUM('Sex, age&amp;marital status of mum'!I55)</f>
        <v>70</v>
      </c>
      <c r="D52" s="56">
        <f>SUM('Sex, age&amp;marital status of mum'!J55)</f>
        <v>101</v>
      </c>
      <c r="E52" s="56">
        <f>SUM('Sex, age&amp;marital status of mum'!K55:M55)</f>
        <v>69</v>
      </c>
      <c r="G52" s="56">
        <f>'Births, order of birth'!I55</f>
        <v>125</v>
      </c>
      <c r="H52" s="56">
        <f>'Births, order of birth'!J55</f>
        <v>89</v>
      </c>
      <c r="I52" s="56">
        <f>'Births, order of birth'!K55</f>
        <v>28</v>
      </c>
      <c r="J52" s="56">
        <f>SUM('Births, order of birth'!L55:M55)</f>
        <v>25</v>
      </c>
    </row>
    <row r="53" spans="1:10" x14ac:dyDescent="0.2">
      <c r="A53" s="20">
        <v>2020</v>
      </c>
      <c r="B53" s="56">
        <f>SUM('Sex, age&amp;marital status of mum'!G56:H56)</f>
        <v>17</v>
      </c>
      <c r="C53" s="56">
        <f>SUM('Sex, age&amp;marital status of mum'!I56)</f>
        <v>94</v>
      </c>
      <c r="D53" s="56">
        <f>SUM('Sex, age&amp;marital status of mum'!J56)</f>
        <v>83</v>
      </c>
      <c r="E53" s="56">
        <f>SUM('Sex, age&amp;marital status of mum'!K56:M56)</f>
        <v>67</v>
      </c>
      <c r="G53" s="56">
        <f>'Births, order of birth'!I56</f>
        <v>107</v>
      </c>
      <c r="H53" s="56">
        <f>'Births, order of birth'!J56</f>
        <v>114</v>
      </c>
      <c r="I53" s="56">
        <f>'Births, order of birth'!K56</f>
        <v>27</v>
      </c>
      <c r="J53" s="56">
        <f>SUM('Births, order of birth'!L56:M56)</f>
        <v>13</v>
      </c>
    </row>
    <row r="54" spans="1:10" x14ac:dyDescent="0.2">
      <c r="A54" s="20">
        <v>2021</v>
      </c>
      <c r="B54" s="56">
        <f>SUM('Sex, age&amp;marital status of mum'!G57:H57)</f>
        <v>35</v>
      </c>
      <c r="C54" s="56">
        <f>SUM('Sex, age&amp;marital status of mum'!I57)</f>
        <v>85</v>
      </c>
      <c r="D54" s="56">
        <f>SUM('Sex, age&amp;marital status of mum'!J57)</f>
        <v>100</v>
      </c>
      <c r="E54" s="56">
        <f>SUM('Sex, age&amp;marital status of mum'!K57:M57)</f>
        <v>73</v>
      </c>
      <c r="G54" s="56">
        <f>'Births, order of birth'!I57</f>
        <v>134</v>
      </c>
      <c r="H54" s="56">
        <f>'Births, order of birth'!J57</f>
        <v>100</v>
      </c>
      <c r="I54" s="56">
        <f>'Births, order of birth'!K57</f>
        <v>36</v>
      </c>
      <c r="J54" s="56">
        <f>SUM('Births, order of birth'!L57:M57)</f>
        <v>23</v>
      </c>
    </row>
    <row r="55" spans="1:10" x14ac:dyDescent="0.2">
      <c r="A55" s="20">
        <v>2022</v>
      </c>
      <c r="B55" s="56">
        <f>SUM('Sex, age&amp;marital status of mum'!G58:H58)</f>
        <v>16</v>
      </c>
      <c r="C55" s="56">
        <f>SUM('Sex, age&amp;marital status of mum'!I58)</f>
        <v>58</v>
      </c>
      <c r="D55" s="56">
        <f>SUM('Sex, age&amp;marital status of mum'!J58)</f>
        <v>105</v>
      </c>
      <c r="E55" s="56">
        <f>SUM('Sex, age&amp;marital status of mum'!K58:M58)</f>
        <v>66</v>
      </c>
      <c r="G55" s="56">
        <f>'Births, order of birth'!I58</f>
        <v>109</v>
      </c>
      <c r="H55" s="56">
        <f>'Births, order of birth'!J58</f>
        <v>83</v>
      </c>
      <c r="I55" s="56">
        <f>'Births, order of birth'!K58</f>
        <v>36</v>
      </c>
      <c r="J55" s="56">
        <f>SUM('Births, order of birth'!L58:M58)</f>
        <v>17</v>
      </c>
    </row>
    <row r="56" spans="1:10" x14ac:dyDescent="0.2">
      <c r="A56" s="20">
        <v>2023</v>
      </c>
      <c r="B56" s="56">
        <f>SUM('Sex, age&amp;marital status of mum'!G59:H59)</f>
        <v>24</v>
      </c>
      <c r="C56" s="56">
        <f>SUM('Sex, age&amp;marital status of mum'!I59)</f>
        <v>63</v>
      </c>
      <c r="D56" s="56">
        <f>SUM('Sex, age&amp;marital status of mum'!J59)</f>
        <v>104</v>
      </c>
      <c r="E56" s="56">
        <f>SUM('Sex, age&amp;marital status of mum'!K59:M59)</f>
        <v>68</v>
      </c>
      <c r="G56" s="56">
        <f>'Births, order of birth'!I59</f>
        <v>120</v>
      </c>
      <c r="H56" s="56">
        <f>'Births, order of birth'!J59</f>
        <v>89</v>
      </c>
      <c r="I56" s="56">
        <f>'Births, order of birth'!K59</f>
        <v>32</v>
      </c>
      <c r="J56" s="56">
        <f>SUM('Births, order of birth'!L59:M59)</f>
        <v>18</v>
      </c>
    </row>
    <row r="57" spans="1:10" x14ac:dyDescent="0.2">
      <c r="A57" s="20">
        <v>2024</v>
      </c>
      <c r="B57" s="56">
        <f>SUM('Sex, age&amp;marital status of mum'!G60:H60)</f>
        <v>13</v>
      </c>
      <c r="C57" s="56">
        <f>SUM('Sex, age&amp;marital status of mum'!I60)</f>
        <v>44</v>
      </c>
      <c r="D57" s="56">
        <f>SUM('Sex, age&amp;marital status of mum'!J60)</f>
        <v>87</v>
      </c>
      <c r="E57" s="56">
        <f>SUM('Sex, age&amp;marital status of mum'!K60:M60)</f>
        <v>74</v>
      </c>
      <c r="G57" s="56">
        <f>'Births, order of birth'!I60</f>
        <v>89</v>
      </c>
      <c r="H57" s="56">
        <f>'Births, order of birth'!J60</f>
        <v>89</v>
      </c>
      <c r="I57" s="56">
        <f>'Births, order of birth'!K60</f>
        <v>28</v>
      </c>
      <c r="J57" s="56">
        <f>SUM('Births, order of birth'!L60:M60)</f>
        <v>12</v>
      </c>
    </row>
    <row r="58" spans="1:10" x14ac:dyDescent="0.2">
      <c r="A58" s="20">
        <v>2025</v>
      </c>
      <c r="B58" s="56">
        <f>SUM('Sex, age&amp;marital status of mum'!G61:H61)</f>
        <v>18</v>
      </c>
      <c r="C58" s="56">
        <f>SUM('Sex, age&amp;marital status of mum'!I61)</f>
        <v>57</v>
      </c>
      <c r="D58" s="56">
        <f>SUM('Sex, age&amp;marital status of mum'!J61)</f>
        <v>102</v>
      </c>
      <c r="E58" s="56">
        <f>SUM('Sex, age&amp;marital status of mum'!K61:M61)</f>
        <v>74</v>
      </c>
      <c r="G58" s="56">
        <f>'Births, order of birth'!I61</f>
        <v>108</v>
      </c>
      <c r="H58" s="56">
        <f>'Births, order of birth'!J61</f>
        <v>92</v>
      </c>
      <c r="I58" s="56">
        <f>'Births, order of birth'!K61</f>
        <v>31</v>
      </c>
      <c r="J58" s="56">
        <f>SUM('Births, order of birth'!L61:M61)</f>
        <v>20</v>
      </c>
    </row>
    <row r="59" spans="1:10" x14ac:dyDescent="0.2">
      <c r="A59" s="20"/>
      <c r="B59" s="56"/>
      <c r="C59" s="56"/>
      <c r="D59" s="56"/>
      <c r="E59" s="56"/>
      <c r="G59" s="56"/>
      <c r="H59" s="56"/>
      <c r="I59" s="56"/>
      <c r="J59" s="56"/>
    </row>
    <row r="60" spans="1:10" x14ac:dyDescent="0.2">
      <c r="A60" s="20" t="s">
        <v>21</v>
      </c>
      <c r="B60" s="49">
        <f>SUM(B4:B13)</f>
        <v>1192</v>
      </c>
      <c r="C60" s="49">
        <f t="shared" ref="C60:E60" si="0">SUM(C4:C13)</f>
        <v>1018</v>
      </c>
      <c r="D60" s="49">
        <f t="shared" si="0"/>
        <v>452</v>
      </c>
      <c r="E60" s="49">
        <f t="shared" si="0"/>
        <v>166</v>
      </c>
    </row>
    <row r="61" spans="1:10" x14ac:dyDescent="0.2">
      <c r="A61" s="20" t="s">
        <v>22</v>
      </c>
      <c r="B61" s="49">
        <f>SUM(B14:B23)</f>
        <v>720</v>
      </c>
      <c r="C61" s="49">
        <f t="shared" ref="C61:E61" si="1">SUM(C14:C23)</f>
        <v>1132</v>
      </c>
      <c r="D61" s="49">
        <f t="shared" si="1"/>
        <v>773</v>
      </c>
      <c r="E61" s="49">
        <f t="shared" si="1"/>
        <v>348</v>
      </c>
    </row>
    <row r="62" spans="1:10" x14ac:dyDescent="0.2">
      <c r="A62" s="20" t="s">
        <v>20</v>
      </c>
      <c r="B62" s="49">
        <f>SUM(B24:B33)</f>
        <v>439</v>
      </c>
      <c r="C62" s="49">
        <f t="shared" ref="C62:E62" si="2">SUM(C24:C33)</f>
        <v>1121</v>
      </c>
      <c r="D62" s="49">
        <f t="shared" si="2"/>
        <v>975</v>
      </c>
      <c r="E62" s="49">
        <f t="shared" si="2"/>
        <v>516</v>
      </c>
    </row>
    <row r="63" spans="1:10" x14ac:dyDescent="0.2">
      <c r="A63" s="20" t="s">
        <v>23</v>
      </c>
      <c r="B63" s="49">
        <f>SUM(B34:B43)</f>
        <v>353</v>
      </c>
      <c r="C63" s="49">
        <f t="shared" ref="C63:E63" si="3">SUM(C34:C43)</f>
        <v>798</v>
      </c>
      <c r="D63" s="49">
        <f t="shared" si="3"/>
        <v>986</v>
      </c>
      <c r="E63" s="49">
        <f t="shared" si="3"/>
        <v>654</v>
      </c>
    </row>
    <row r="64" spans="1:10" x14ac:dyDescent="0.2">
      <c r="A64" s="20" t="s">
        <v>24</v>
      </c>
      <c r="B64" s="49">
        <f>SUM(B44:B53)</f>
        <v>302</v>
      </c>
      <c r="C64" s="49">
        <f t="shared" ref="C64:E64" si="4">SUM(C44:C53)</f>
        <v>872</v>
      </c>
      <c r="D64" s="49">
        <f t="shared" si="4"/>
        <v>995</v>
      </c>
      <c r="E64" s="49">
        <f t="shared" si="4"/>
        <v>632</v>
      </c>
    </row>
    <row r="65" spans="1:9" x14ac:dyDescent="0.2">
      <c r="A65" s="20" t="s">
        <v>74</v>
      </c>
      <c r="B65" s="49">
        <f>SUM(B54:B58)</f>
        <v>106</v>
      </c>
      <c r="C65" s="49">
        <f t="shared" ref="C65:E65" si="5">SUM(C54:C58)</f>
        <v>307</v>
      </c>
      <c r="D65" s="49">
        <f t="shared" si="5"/>
        <v>498</v>
      </c>
      <c r="E65" s="49">
        <f t="shared" si="5"/>
        <v>355</v>
      </c>
    </row>
    <row r="67" spans="1:9" x14ac:dyDescent="0.2">
      <c r="A67" s="17" t="s">
        <v>28</v>
      </c>
    </row>
    <row r="68" spans="1:9" x14ac:dyDescent="0.2">
      <c r="B68" s="55" t="s">
        <v>26</v>
      </c>
      <c r="C68" s="55" t="s">
        <v>6</v>
      </c>
      <c r="D68" s="55" t="s">
        <v>7</v>
      </c>
      <c r="E68" s="55" t="s">
        <v>27</v>
      </c>
    </row>
    <row r="69" spans="1:9" x14ac:dyDescent="0.2">
      <c r="A69" s="20" t="s">
        <v>21</v>
      </c>
      <c r="B69" s="61">
        <f>B60/10</f>
        <v>119.2</v>
      </c>
      <c r="C69" s="61">
        <f t="shared" ref="C69:E69" si="6">C60/10</f>
        <v>101.8</v>
      </c>
      <c r="D69" s="61">
        <f t="shared" si="6"/>
        <v>45.2</v>
      </c>
      <c r="E69" s="61">
        <f t="shared" si="6"/>
        <v>16.600000000000001</v>
      </c>
    </row>
    <row r="70" spans="1:9" x14ac:dyDescent="0.2">
      <c r="A70" s="20" t="s">
        <v>22</v>
      </c>
      <c r="B70" s="61">
        <f t="shared" ref="B70:E72" si="7">B61/10</f>
        <v>72</v>
      </c>
      <c r="C70" s="61">
        <f t="shared" si="7"/>
        <v>113.2</v>
      </c>
      <c r="D70" s="61">
        <f t="shared" si="7"/>
        <v>77.3</v>
      </c>
      <c r="E70" s="61">
        <f t="shared" si="7"/>
        <v>34.799999999999997</v>
      </c>
    </row>
    <row r="71" spans="1:9" x14ac:dyDescent="0.2">
      <c r="A71" s="20" t="s">
        <v>20</v>
      </c>
      <c r="B71" s="61">
        <f t="shared" si="7"/>
        <v>43.9</v>
      </c>
      <c r="C71" s="61">
        <f t="shared" si="7"/>
        <v>112.1</v>
      </c>
      <c r="D71" s="61">
        <f t="shared" si="7"/>
        <v>97.5</v>
      </c>
      <c r="E71" s="61">
        <f t="shared" si="7"/>
        <v>51.6</v>
      </c>
    </row>
    <row r="72" spans="1:9" x14ac:dyDescent="0.2">
      <c r="A72" s="20" t="s">
        <v>23</v>
      </c>
      <c r="B72" s="61">
        <f t="shared" si="7"/>
        <v>35.299999999999997</v>
      </c>
      <c r="C72" s="61">
        <f t="shared" si="7"/>
        <v>79.8</v>
      </c>
      <c r="D72" s="61">
        <f t="shared" si="7"/>
        <v>98.6</v>
      </c>
      <c r="E72" s="61">
        <f t="shared" si="7"/>
        <v>65.400000000000006</v>
      </c>
    </row>
    <row r="73" spans="1:9" x14ac:dyDescent="0.2">
      <c r="A73" s="20" t="s">
        <v>24</v>
      </c>
      <c r="B73" s="61">
        <f>B64/10</f>
        <v>30.2</v>
      </c>
      <c r="C73" s="61">
        <f t="shared" ref="C73:E73" si="8">C64/10</f>
        <v>87.2</v>
      </c>
      <c r="D73" s="61">
        <f t="shared" si="8"/>
        <v>99.5</v>
      </c>
      <c r="E73" s="61">
        <f t="shared" si="8"/>
        <v>63.2</v>
      </c>
    </row>
    <row r="74" spans="1:9" x14ac:dyDescent="0.2">
      <c r="A74" s="20" t="s">
        <v>74</v>
      </c>
      <c r="B74" s="61">
        <f>B65/5</f>
        <v>21.2</v>
      </c>
      <c r="C74" s="61">
        <f t="shared" ref="C74:E74" si="9">C65/5</f>
        <v>61.4</v>
      </c>
      <c r="D74" s="61">
        <f t="shared" si="9"/>
        <v>99.6</v>
      </c>
      <c r="E74" s="61">
        <f t="shared" si="9"/>
        <v>71</v>
      </c>
      <c r="H74" s="64" t="s">
        <v>82</v>
      </c>
      <c r="I74" s="64"/>
    </row>
    <row r="76" spans="1:9" x14ac:dyDescent="0.2">
      <c r="H76" s="64" t="s">
        <v>84</v>
      </c>
      <c r="I76" s="64"/>
    </row>
    <row r="77" spans="1:9" x14ac:dyDescent="0.2">
      <c r="A77" s="17" t="s">
        <v>33</v>
      </c>
    </row>
    <row r="78" spans="1:9" x14ac:dyDescent="0.2">
      <c r="B78" s="17" t="s">
        <v>35</v>
      </c>
      <c r="D78" s="17" t="s">
        <v>3</v>
      </c>
      <c r="E78" s="17" t="s">
        <v>4</v>
      </c>
    </row>
    <row r="79" spans="1:9" x14ac:dyDescent="0.2">
      <c r="A79" s="20" t="s">
        <v>21</v>
      </c>
      <c r="B79" s="56">
        <f>SUM(D79:E79)</f>
        <v>2532</v>
      </c>
      <c r="D79" s="56">
        <f>'Sex, age&amp;marital status of mum'!D62</f>
        <v>1185</v>
      </c>
      <c r="E79" s="56">
        <f>'Sex, age&amp;marital status of mum'!E62</f>
        <v>1347</v>
      </c>
    </row>
    <row r="80" spans="1:9" ht="14.25" x14ac:dyDescent="0.2">
      <c r="A80" s="20" t="s">
        <v>34</v>
      </c>
      <c r="B80" s="56">
        <f>SUM(D80:E80)</f>
        <v>15414</v>
      </c>
      <c r="D80" s="56">
        <f>'Sex, age&amp;marital status of mum'!D68</f>
        <v>7462</v>
      </c>
      <c r="E80" s="56">
        <f>'Sex, age&amp;marital status of mum'!E68</f>
        <v>7952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Sex, age&amp;marital status of mum</vt:lpstr>
      <vt:lpstr>Births, order of birth</vt:lpstr>
      <vt:lpstr>Fertility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2025-11-28T10:57:56Z</cp:lastPrinted>
  <dcterms:created xsi:type="dcterms:W3CDTF">2006-07-19T08:22:38Z</dcterms:created>
  <dcterms:modified xsi:type="dcterms:W3CDTF">2026-06-03T11:53:39Z</dcterms:modified>
</cp:coreProperties>
</file>