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R-SRVFIL0-02.regeringen.local\Common\Astat\11Kommun\Kom.26\hBudget\"/>
    </mc:Choice>
  </mc:AlternateContent>
  <xr:revisionPtr revIDLastSave="0" documentId="13_ncr:1_{D161DED0-34B2-4447-9ACA-03BAA5AADE10}" xr6:coauthVersionLast="47" xr6:coauthVersionMax="47" xr10:uidLastSave="{00000000-0000-0000-0000-000000000000}"/>
  <workbookProtection workbookAlgorithmName="SHA-512" workbookHashValue="DFR1Lih+mK7A6odd0jZ5lJT2BrPT8E0XupdZux/nQj25NLHJA1lsTYNekLidjOevPxJ6LkFo22ES9yUEI2opqg==" workbookSaltValue="H/Nc2EuycbRvv6hd4w+J1w==" workbookSpinCount="100000" lockStructure="1"/>
  <bookViews>
    <workbookView xWindow="28680" yWindow="-2040" windowWidth="29040" windowHeight="17520" tabRatio="599" xr2:uid="{00000000-000D-0000-FFFF-FFFF00000000}"/>
  </bookViews>
  <sheets>
    <sheet name="Första" sheetId="6" r:id="rId1"/>
    <sheet name="Info" sheetId="1" r:id="rId2"/>
    <sheet name="RES" sheetId="2" r:id="rId3"/>
    <sheet name="INV" sheetId="3" r:id="rId4"/>
    <sheet name="AFFÄR" sheetId="4" r:id="rId5"/>
    <sheet name="Databas" sheetId="5" r:id="rId6"/>
  </sheets>
  <definedNames>
    <definedName name="_xlnm.Print_Area" localSheetId="4">AFFÄR!$A$1:$I$51</definedName>
    <definedName name="_xlnm.Print_Area" localSheetId="3">INV!$A$1:$I$26</definedName>
    <definedName name="_xlnm.Print_Area" localSheetId="2">RES!$A$1:$K$42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2" l="1"/>
  <c r="O13" i="2"/>
  <c r="K20" i="5"/>
  <c r="L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2" i="5"/>
  <c r="M2" i="3"/>
  <c r="O7" i="5" l="1"/>
  <c r="C2" i="5" l="1"/>
  <c r="B7" i="5" s="1"/>
  <c r="C111" i="5" l="1"/>
  <c r="C99" i="5"/>
  <c r="C87" i="5"/>
  <c r="C79" i="5"/>
  <c r="C67" i="5"/>
  <c r="C55" i="5"/>
  <c r="C47" i="5"/>
  <c r="C39" i="5"/>
  <c r="C31" i="5"/>
  <c r="C23" i="5"/>
  <c r="C7" i="5"/>
  <c r="C3" i="5"/>
  <c r="C118" i="5"/>
  <c r="C114" i="5"/>
  <c r="C110" i="5"/>
  <c r="C106" i="5"/>
  <c r="C102" i="5"/>
  <c r="C98" i="5"/>
  <c r="C94" i="5"/>
  <c r="C90" i="5"/>
  <c r="C86" i="5"/>
  <c r="C82" i="5"/>
  <c r="C78" i="5"/>
  <c r="C74" i="5"/>
  <c r="C70" i="5"/>
  <c r="C66" i="5"/>
  <c r="C62" i="5"/>
  <c r="C58" i="5"/>
  <c r="C54" i="5"/>
  <c r="C50" i="5"/>
  <c r="C46" i="5"/>
  <c r="C42" i="5"/>
  <c r="C38" i="5"/>
  <c r="C34" i="5"/>
  <c r="C30" i="5"/>
  <c r="C26" i="5"/>
  <c r="C22" i="5"/>
  <c r="C18" i="5"/>
  <c r="C14" i="5"/>
  <c r="C10" i="5"/>
  <c r="C6" i="5"/>
  <c r="C115" i="5"/>
  <c r="C103" i="5"/>
  <c r="C91" i="5"/>
  <c r="C75" i="5"/>
  <c r="C63" i="5"/>
  <c r="C43" i="5"/>
  <c r="C15" i="5"/>
  <c r="C121" i="5"/>
  <c r="C117" i="5"/>
  <c r="C113" i="5"/>
  <c r="C109" i="5"/>
  <c r="C105" i="5"/>
  <c r="C101" i="5"/>
  <c r="C97" i="5"/>
  <c r="C93" i="5"/>
  <c r="C89" i="5"/>
  <c r="C85" i="5"/>
  <c r="C81" i="5"/>
  <c r="C77" i="5"/>
  <c r="C73" i="5"/>
  <c r="C69" i="5"/>
  <c r="C65" i="5"/>
  <c r="C61" i="5"/>
  <c r="C57" i="5"/>
  <c r="C53" i="5"/>
  <c r="C49" i="5"/>
  <c r="C45" i="5"/>
  <c r="C41" i="5"/>
  <c r="C37" i="5"/>
  <c r="C33" i="5"/>
  <c r="C29" i="5"/>
  <c r="C25" i="5"/>
  <c r="C21" i="5"/>
  <c r="C17" i="5"/>
  <c r="C13" i="5"/>
  <c r="C9" i="5"/>
  <c r="C5" i="5"/>
  <c r="C119" i="5"/>
  <c r="C107" i="5"/>
  <c r="C95" i="5"/>
  <c r="C83" i="5"/>
  <c r="C71" i="5"/>
  <c r="C59" i="5"/>
  <c r="C51" i="5"/>
  <c r="C35" i="5"/>
  <c r="C27" i="5"/>
  <c r="C19" i="5"/>
  <c r="C11" i="5"/>
  <c r="C120" i="5"/>
  <c r="C116" i="5"/>
  <c r="C112" i="5"/>
  <c r="C108" i="5"/>
  <c r="C104" i="5"/>
  <c r="C100" i="5"/>
  <c r="C96" i="5"/>
  <c r="C92" i="5"/>
  <c r="C88" i="5"/>
  <c r="C84" i="5"/>
  <c r="C80" i="5"/>
  <c r="C76" i="5"/>
  <c r="C72" i="5"/>
  <c r="C68" i="5"/>
  <c r="C64" i="5"/>
  <c r="C60" i="5"/>
  <c r="C56" i="5"/>
  <c r="C52" i="5"/>
  <c r="C48" i="5"/>
  <c r="C44" i="5"/>
  <c r="C40" i="5"/>
  <c r="C36" i="5"/>
  <c r="C32" i="5"/>
  <c r="C28" i="5"/>
  <c r="C24" i="5"/>
  <c r="C20" i="5"/>
  <c r="C16" i="5"/>
  <c r="C12" i="5"/>
  <c r="C8" i="5"/>
  <c r="C4" i="5"/>
  <c r="B121" i="5"/>
  <c r="B105" i="5"/>
  <c r="B89" i="5"/>
  <c r="B73" i="5"/>
  <c r="B57" i="5"/>
  <c r="B2" i="5"/>
  <c r="B109" i="5"/>
  <c r="B93" i="5"/>
  <c r="B77" i="5"/>
  <c r="B61" i="5"/>
  <c r="B117" i="5"/>
  <c r="B101" i="5"/>
  <c r="B85" i="5"/>
  <c r="B69" i="5"/>
  <c r="B53" i="5"/>
  <c r="B113" i="5"/>
  <c r="B97" i="5"/>
  <c r="B81" i="5"/>
  <c r="B65" i="5"/>
  <c r="B120" i="5"/>
  <c r="B116" i="5"/>
  <c r="B112" i="5"/>
  <c r="B108" i="5"/>
  <c r="B104" i="5"/>
  <c r="B100" i="5"/>
  <c r="B96" i="5"/>
  <c r="B92" i="5"/>
  <c r="B88" i="5"/>
  <c r="B84" i="5"/>
  <c r="B80" i="5"/>
  <c r="B76" i="5"/>
  <c r="B72" i="5"/>
  <c r="B68" i="5"/>
  <c r="B64" i="5"/>
  <c r="B60" i="5"/>
  <c r="B56" i="5"/>
  <c r="B52" i="5"/>
  <c r="B48" i="5"/>
  <c r="B44" i="5"/>
  <c r="B40" i="5"/>
  <c r="B36" i="5"/>
  <c r="B32" i="5"/>
  <c r="B28" i="5"/>
  <c r="B24" i="5"/>
  <c r="B20" i="5"/>
  <c r="B16" i="5"/>
  <c r="B11" i="5"/>
  <c r="B6" i="5"/>
  <c r="B119" i="5"/>
  <c r="B107" i="5"/>
  <c r="B99" i="5"/>
  <c r="B87" i="5"/>
  <c r="B75" i="5"/>
  <c r="B55" i="5"/>
  <c r="B5" i="5"/>
  <c r="B115" i="5"/>
  <c r="B111" i="5"/>
  <c r="B103" i="5"/>
  <c r="B95" i="5"/>
  <c r="B91" i="5"/>
  <c r="B83" i="5"/>
  <c r="B79" i="5"/>
  <c r="B71" i="5"/>
  <c r="B67" i="5"/>
  <c r="B63" i="5"/>
  <c r="B59" i="5"/>
  <c r="B51" i="5"/>
  <c r="B47" i="5"/>
  <c r="B43" i="5"/>
  <c r="B39" i="5"/>
  <c r="B35" i="5"/>
  <c r="B31" i="5"/>
  <c r="B27" i="5"/>
  <c r="B23" i="5"/>
  <c r="B19" i="5"/>
  <c r="B15" i="5"/>
  <c r="B10" i="5"/>
  <c r="B3" i="5"/>
  <c r="B118" i="5"/>
  <c r="B114" i="5"/>
  <c r="B110" i="5"/>
  <c r="B106" i="5"/>
  <c r="B102" i="5"/>
  <c r="B98" i="5"/>
  <c r="B94" i="5"/>
  <c r="B90" i="5"/>
  <c r="B86" i="5"/>
  <c r="B82" i="5"/>
  <c r="B78" i="5"/>
  <c r="B74" i="5"/>
  <c r="B70" i="5"/>
  <c r="B66" i="5"/>
  <c r="B62" i="5"/>
  <c r="B58" i="5"/>
  <c r="B54" i="5"/>
  <c r="B50" i="5"/>
  <c r="B46" i="5"/>
  <c r="B42" i="5"/>
  <c r="B38" i="5"/>
  <c r="B34" i="5"/>
  <c r="B30" i="5"/>
  <c r="B26" i="5"/>
  <c r="B22" i="5"/>
  <c r="B18" i="5"/>
  <c r="B14" i="5"/>
  <c r="B9" i="5"/>
  <c r="B4" i="5"/>
  <c r="B49" i="5"/>
  <c r="B45" i="5"/>
  <c r="B41" i="5"/>
  <c r="B37" i="5"/>
  <c r="B33" i="5"/>
  <c r="B29" i="5"/>
  <c r="B25" i="5"/>
  <c r="B21" i="5"/>
  <c r="B17" i="5"/>
  <c r="B13" i="5"/>
  <c r="B12" i="5"/>
  <c r="B8" i="5"/>
  <c r="O76" i="5" l="1"/>
  <c r="O77" i="5"/>
  <c r="O78" i="5"/>
  <c r="O79" i="5"/>
  <c r="O80" i="5"/>
  <c r="O81" i="5"/>
  <c r="O82" i="5"/>
  <c r="O83" i="5"/>
  <c r="O84" i="5"/>
  <c r="O75" i="5"/>
  <c r="O71" i="5"/>
  <c r="O58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60" i="5"/>
  <c r="O61" i="5"/>
  <c r="O62" i="5"/>
  <c r="O63" i="5"/>
  <c r="O64" i="5"/>
  <c r="O65" i="5"/>
  <c r="O66" i="5"/>
  <c r="O67" i="5"/>
  <c r="O68" i="5"/>
  <c r="O69" i="5"/>
  <c r="O70" i="5"/>
  <c r="O72" i="5"/>
  <c r="O73" i="5"/>
  <c r="O74" i="5"/>
  <c r="H2" i="3"/>
  <c r="R38" i="2"/>
  <c r="R34" i="2"/>
  <c r="Q38" i="2" s="1"/>
  <c r="R21" i="2"/>
  <c r="Q34" i="2" s="1"/>
  <c r="Q21" i="2"/>
  <c r="Q8" i="2"/>
  <c r="M26" i="3"/>
  <c r="O85" i="5" s="1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O2" i="5"/>
  <c r="O3" i="5"/>
  <c r="O4" i="5"/>
  <c r="O5" i="5"/>
  <c r="O6" i="5"/>
  <c r="O8" i="5"/>
  <c r="O9" i="5"/>
  <c r="O10" i="5"/>
  <c r="O11" i="5"/>
  <c r="O12" i="5"/>
  <c r="O13" i="5"/>
  <c r="O14" i="5"/>
  <c r="O17" i="5"/>
  <c r="O18" i="5"/>
  <c r="O19" i="5"/>
  <c r="O20" i="5"/>
  <c r="O21" i="5"/>
  <c r="O22" i="5"/>
  <c r="O23" i="5"/>
  <c r="O24" i="5"/>
  <c r="O25" i="5"/>
  <c r="O26" i="5"/>
  <c r="O27" i="5"/>
  <c r="O29" i="5"/>
  <c r="O30" i="5"/>
  <c r="O31" i="5"/>
  <c r="O33" i="5"/>
  <c r="O34" i="5"/>
  <c r="O35" i="5"/>
  <c r="O36" i="5"/>
  <c r="O37" i="5"/>
  <c r="O38" i="5"/>
  <c r="O39" i="5"/>
  <c r="O40" i="5"/>
  <c r="O41" i="5"/>
  <c r="O42" i="5"/>
  <c r="O43" i="5"/>
  <c r="O59" i="5" l="1"/>
  <c r="O16" i="5"/>
  <c r="J3" i="5"/>
  <c r="J4" i="5" s="1"/>
  <c r="J5" i="5" s="1"/>
  <c r="J6" i="5" s="1"/>
  <c r="J7" i="5" s="1"/>
  <c r="J8" i="5" s="1"/>
  <c r="J9" i="5" s="1"/>
  <c r="J10" i="5" s="1"/>
  <c r="J11" i="5" s="1"/>
  <c r="J12" i="5" s="1"/>
  <c r="J13" i="5" s="1"/>
  <c r="J14" i="5" s="1"/>
  <c r="J15" i="5" s="1"/>
  <c r="J16" i="5" s="1"/>
  <c r="J17" i="5" s="1"/>
  <c r="J18" i="5" s="1"/>
  <c r="J19" i="5" s="1"/>
  <c r="J20" i="5" s="1"/>
  <c r="J21" i="5" s="1"/>
  <c r="J22" i="5" s="1"/>
  <c r="J23" i="5" s="1"/>
  <c r="J24" i="5" s="1"/>
  <c r="J25" i="5" s="1"/>
  <c r="J26" i="5" s="1"/>
  <c r="J27" i="5" s="1"/>
  <c r="J28" i="5" s="1"/>
  <c r="J29" i="5" s="1"/>
  <c r="J30" i="5" s="1"/>
  <c r="J31" i="5" s="1"/>
  <c r="J32" i="5" s="1"/>
  <c r="J33" i="5" s="1"/>
  <c r="J34" i="5" s="1"/>
  <c r="J35" i="5" s="1"/>
  <c r="J36" i="5" s="1"/>
  <c r="J37" i="5" s="1"/>
  <c r="J38" i="5" s="1"/>
  <c r="J39" i="5" s="1"/>
  <c r="J40" i="5" s="1"/>
  <c r="J41" i="5" s="1"/>
  <c r="J42" i="5" s="1"/>
  <c r="J43" i="5" s="1"/>
  <c r="J44" i="5" s="1"/>
  <c r="J45" i="5" s="1"/>
  <c r="J46" i="5" s="1"/>
  <c r="J47" i="5" s="1"/>
  <c r="J48" i="5" s="1"/>
  <c r="J49" i="5" s="1"/>
  <c r="J50" i="5" s="1"/>
  <c r="J51" i="5" s="1"/>
  <c r="J52" i="5" s="1"/>
  <c r="J53" i="5" s="1"/>
  <c r="J54" i="5" s="1"/>
  <c r="J55" i="5" s="1"/>
  <c r="J56" i="5" s="1"/>
  <c r="J57" i="5" s="1"/>
  <c r="J58" i="5" s="1"/>
  <c r="J59" i="5" s="1"/>
  <c r="J60" i="5" s="1"/>
  <c r="J61" i="5" s="1"/>
  <c r="J62" i="5" s="1"/>
  <c r="J63" i="5" s="1"/>
  <c r="J64" i="5" s="1"/>
  <c r="J65" i="5" s="1"/>
  <c r="J66" i="5" s="1"/>
  <c r="J67" i="5" s="1"/>
  <c r="J68" i="5" s="1"/>
  <c r="J69" i="5" s="1"/>
  <c r="J70" i="5" s="1"/>
  <c r="J71" i="5" s="1"/>
  <c r="J72" i="5" s="1"/>
  <c r="J73" i="5" s="1"/>
  <c r="J74" i="5" s="1"/>
  <c r="J75" i="5" s="1"/>
  <c r="J76" i="5" s="1"/>
  <c r="J77" i="5" s="1"/>
  <c r="J78" i="5" s="1"/>
  <c r="J79" i="5" s="1"/>
  <c r="J80" i="5" s="1"/>
  <c r="J81" i="5" s="1"/>
  <c r="J82" i="5" s="1"/>
  <c r="J83" i="5" s="1"/>
  <c r="J84" i="5" s="1"/>
  <c r="J85" i="5" s="1"/>
  <c r="J86" i="5" s="1"/>
  <c r="J87" i="5" s="1"/>
  <c r="J88" i="5" s="1"/>
  <c r="J89" i="5" s="1"/>
  <c r="J90" i="5" s="1"/>
  <c r="J91" i="5" s="1"/>
  <c r="J92" i="5" s="1"/>
  <c r="J93" i="5" s="1"/>
  <c r="J94" i="5" s="1"/>
  <c r="J95" i="5" s="1"/>
  <c r="J96" i="5" s="1"/>
  <c r="J97" i="5" s="1"/>
  <c r="J98" i="5" s="1"/>
  <c r="J99" i="5" s="1"/>
  <c r="J100" i="5" s="1"/>
  <c r="J101" i="5" s="1"/>
  <c r="J102" i="5" s="1"/>
  <c r="J103" i="5" s="1"/>
  <c r="J104" i="5" s="1"/>
  <c r="J105" i="5" s="1"/>
  <c r="J106" i="5" s="1"/>
  <c r="J107" i="5" s="1"/>
  <c r="J108" i="5" s="1"/>
  <c r="J109" i="5" s="1"/>
  <c r="J110" i="5" s="1"/>
  <c r="J111" i="5" s="1"/>
  <c r="J112" i="5" s="1"/>
  <c r="J113" i="5" s="1"/>
  <c r="J114" i="5" s="1"/>
  <c r="J115" i="5" s="1"/>
  <c r="J116" i="5" s="1"/>
  <c r="J117" i="5" s="1"/>
  <c r="J118" i="5" s="1"/>
  <c r="J119" i="5" s="1"/>
  <c r="J120" i="5" s="1"/>
  <c r="J121" i="5" s="1"/>
  <c r="O121" i="5"/>
  <c r="O120" i="5"/>
  <c r="O118" i="5"/>
  <c r="O117" i="5"/>
  <c r="O115" i="5"/>
  <c r="O114" i="5"/>
  <c r="O112" i="5"/>
  <c r="O111" i="5"/>
  <c r="O110" i="5"/>
  <c r="O109" i="5"/>
  <c r="O108" i="5"/>
  <c r="O106" i="5"/>
  <c r="O107" i="5"/>
  <c r="O104" i="5"/>
  <c r="O96" i="5"/>
  <c r="O105" i="5"/>
  <c r="O103" i="5"/>
  <c r="O102" i="5"/>
  <c r="O101" i="5"/>
  <c r="O100" i="5"/>
  <c r="O99" i="5"/>
  <c r="O98" i="5"/>
  <c r="O97" i="5"/>
  <c r="O95" i="5"/>
  <c r="O94" i="5"/>
  <c r="O93" i="5"/>
  <c r="O92" i="5"/>
  <c r="O91" i="5"/>
  <c r="O90" i="5"/>
  <c r="O89" i="5"/>
  <c r="O88" i="5"/>
  <c r="O87" i="5"/>
  <c r="O86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L24" i="5" l="1"/>
  <c r="L28" i="5"/>
  <c r="L32" i="5"/>
  <c r="L36" i="5"/>
  <c r="L40" i="5"/>
  <c r="L44" i="5"/>
  <c r="L48" i="5"/>
  <c r="L52" i="5"/>
  <c r="L56" i="5"/>
  <c r="L60" i="5"/>
  <c r="L64" i="5"/>
  <c r="L68" i="5"/>
  <c r="L72" i="5"/>
  <c r="L76" i="5"/>
  <c r="L80" i="5"/>
  <c r="L84" i="5"/>
  <c r="L88" i="5"/>
  <c r="L92" i="5"/>
  <c r="L96" i="5"/>
  <c r="L100" i="5"/>
  <c r="L104" i="5"/>
  <c r="L108" i="5"/>
  <c r="L112" i="5"/>
  <c r="L116" i="5"/>
  <c r="L120" i="5"/>
  <c r="L6" i="5"/>
  <c r="L10" i="5"/>
  <c r="L14" i="5"/>
  <c r="L18" i="5"/>
  <c r="L22" i="5"/>
  <c r="L7" i="5"/>
  <c r="L11" i="5"/>
  <c r="L19" i="5"/>
  <c r="L23" i="5"/>
  <c r="L98" i="5"/>
  <c r="L114" i="5"/>
  <c r="L12" i="5"/>
  <c r="L3" i="5"/>
  <c r="L35" i="5"/>
  <c r="L59" i="5"/>
  <c r="L71" i="5"/>
  <c r="L83" i="5"/>
  <c r="L95" i="5"/>
  <c r="L107" i="5"/>
  <c r="L119" i="5"/>
  <c r="L13" i="5"/>
  <c r="L25" i="5"/>
  <c r="L29" i="5"/>
  <c r="L33" i="5"/>
  <c r="L37" i="5"/>
  <c r="L41" i="5"/>
  <c r="L45" i="5"/>
  <c r="L49" i="5"/>
  <c r="L53" i="5"/>
  <c r="L57" i="5"/>
  <c r="L61" i="5"/>
  <c r="L65" i="5"/>
  <c r="L69" i="5"/>
  <c r="L73" i="5"/>
  <c r="L77" i="5"/>
  <c r="L81" i="5"/>
  <c r="L85" i="5"/>
  <c r="L89" i="5"/>
  <c r="L93" i="5"/>
  <c r="L97" i="5"/>
  <c r="L101" i="5"/>
  <c r="L105" i="5"/>
  <c r="L109" i="5"/>
  <c r="L113" i="5"/>
  <c r="L117" i="5"/>
  <c r="L121" i="5"/>
  <c r="L15" i="5"/>
  <c r="L94" i="5"/>
  <c r="L106" i="5"/>
  <c r="L118" i="5"/>
  <c r="L8" i="5"/>
  <c r="L20" i="5"/>
  <c r="L31" i="5"/>
  <c r="L39" i="5"/>
  <c r="L47" i="5"/>
  <c r="L55" i="5"/>
  <c r="L67" i="5"/>
  <c r="L75" i="5"/>
  <c r="L87" i="5"/>
  <c r="L99" i="5"/>
  <c r="L111" i="5"/>
  <c r="L5" i="5"/>
  <c r="L17" i="5"/>
  <c r="L26" i="5"/>
  <c r="L30" i="5"/>
  <c r="L34" i="5"/>
  <c r="L38" i="5"/>
  <c r="L42" i="5"/>
  <c r="L46" i="5"/>
  <c r="L50" i="5"/>
  <c r="L54" i="5"/>
  <c r="L58" i="5"/>
  <c r="L62" i="5"/>
  <c r="L66" i="5"/>
  <c r="L70" i="5"/>
  <c r="L74" i="5"/>
  <c r="L78" i="5"/>
  <c r="L82" i="5"/>
  <c r="L86" i="5"/>
  <c r="L90" i="5"/>
  <c r="L102" i="5"/>
  <c r="L110" i="5"/>
  <c r="L4" i="5"/>
  <c r="L16" i="5"/>
  <c r="L27" i="5"/>
  <c r="L43" i="5"/>
  <c r="L51" i="5"/>
  <c r="L63" i="5"/>
  <c r="L79" i="5"/>
  <c r="L91" i="5"/>
  <c r="L103" i="5"/>
  <c r="L115" i="5"/>
  <c r="L9" i="5"/>
  <c r="L21" i="5"/>
  <c r="O119" i="5"/>
  <c r="O116" i="5"/>
  <c r="O113" i="5"/>
  <c r="O21" i="2" l="1"/>
  <c r="O8" i="2" l="1"/>
  <c r="H2" i="4" l="1"/>
  <c r="J16" i="4"/>
  <c r="K16" i="4"/>
  <c r="J24" i="4" s="1"/>
  <c r="K24" i="4"/>
  <c r="J27" i="4" s="1"/>
  <c r="K27" i="4"/>
  <c r="K48" i="4"/>
  <c r="K49" i="4"/>
  <c r="H26" i="3"/>
  <c r="P21" i="2"/>
  <c r="P34" i="2"/>
  <c r="P38" i="2"/>
  <c r="O32" i="5" l="1"/>
  <c r="O28" i="5"/>
  <c r="O15" i="5"/>
  <c r="O34" i="2"/>
  <c r="O44" i="5"/>
  <c r="O38" i="2"/>
</calcChain>
</file>

<file path=xl/sharedStrings.xml><?xml version="1.0" encoding="utf-8"?>
<sst xmlns="http://schemas.openxmlformats.org/spreadsheetml/2006/main" count="1514" uniqueCount="346">
  <si>
    <t>Fonder som behandlas som balansenheter innefattas också i de uppgifter som lämnas i dessa tabeller.</t>
  </si>
  <si>
    <t xml:space="preserve"> </t>
  </si>
  <si>
    <t>Utlåning till och amorteringar från affärsverken tas med i tabell 3.</t>
  </si>
  <si>
    <t>ÅSUB</t>
  </si>
  <si>
    <t>Ange förtecken där det saknas</t>
  </si>
  <si>
    <t>1. Resultaträkning, kommun</t>
  </si>
  <si>
    <t>1 000 euro</t>
  </si>
  <si>
    <t>+</t>
  </si>
  <si>
    <t>Verksamhetsintäkter</t>
  </si>
  <si>
    <t>därav:</t>
  </si>
  <si>
    <t>-</t>
  </si>
  <si>
    <t>Verksamhetskostnader</t>
  </si>
  <si>
    <t>löner och arvoden</t>
  </si>
  <si>
    <t>lönebikostnader</t>
  </si>
  <si>
    <t>köp av kundtjänster</t>
  </si>
  <si>
    <t>köp av övriga tjänster</t>
  </si>
  <si>
    <t>material, förnödenheter och varor</t>
  </si>
  <si>
    <t>understöd</t>
  </si>
  <si>
    <t>=</t>
  </si>
  <si>
    <t xml:space="preserve">Verksamhetsbidrag </t>
  </si>
  <si>
    <t xml:space="preserve">    kommunalskatt</t>
  </si>
  <si>
    <t xml:space="preserve">    fastighetsskatt</t>
  </si>
  <si>
    <t xml:space="preserve">    samfundsskatt</t>
  </si>
  <si>
    <t>Landskapsandelar</t>
  </si>
  <si>
    <t>Ränteintäkter</t>
  </si>
  <si>
    <t>för lån till egna affärsverk</t>
  </si>
  <si>
    <t xml:space="preserve">Övriga finansiella intäkter </t>
  </si>
  <si>
    <t>ersättning för affärsverkens grundkapital</t>
  </si>
  <si>
    <t>Räntekostnader</t>
  </si>
  <si>
    <t>Övriga finansiella kostnader</t>
  </si>
  <si>
    <t xml:space="preserve">= </t>
  </si>
  <si>
    <t>Årsbidrag (+ eller -)</t>
  </si>
  <si>
    <t>Avskrivningar och nedskrivningar</t>
  </si>
  <si>
    <t>Extraordinära intäkter</t>
  </si>
  <si>
    <t>Extraordinära kostnader</t>
  </si>
  <si>
    <t>Räkenskapsperiodens resultat (+ eller  -)</t>
  </si>
  <si>
    <t>2.  Investeringar, kommun</t>
  </si>
  <si>
    <t>Finansieringsandelar för investeringsutgifter</t>
  </si>
  <si>
    <t>Enligt ekonomiplan:</t>
  </si>
  <si>
    <t>3.  Kassamedel, lån och utlåning, kommun</t>
  </si>
  <si>
    <t>utlåning till egna affärsverk</t>
  </si>
  <si>
    <t>amorteringar från egna affärsverk</t>
  </si>
  <si>
    <t>Ökning av långfristiga lån</t>
  </si>
  <si>
    <t>Minskning av långfristiga lån</t>
  </si>
  <si>
    <t>±</t>
  </si>
  <si>
    <t>Ökning (+) eller minskning (-) av kortfristiga lån</t>
  </si>
  <si>
    <t>Bokföringsmässigt separerade affärsverk</t>
  </si>
  <si>
    <t>4. Resultaträkning, affärsverk sammanlagt</t>
  </si>
  <si>
    <t>Omsättning</t>
  </si>
  <si>
    <t>Förändring av produktlager samt tillverkning för eget bruk</t>
  </si>
  <si>
    <t>Övriga verksamhetsintäkter</t>
  </si>
  <si>
    <t>Stöd och bidrag från kommunen</t>
  </si>
  <si>
    <t>Material, förnödenheter och varor</t>
  </si>
  <si>
    <t>Köp av tjänster</t>
  </si>
  <si>
    <t>Löner och arvoden</t>
  </si>
  <si>
    <t>Personalbikostnader</t>
  </si>
  <si>
    <t>Övriga rörelsekostnader</t>
  </si>
  <si>
    <t>Rörelseöverskott (-underskott)</t>
  </si>
  <si>
    <t>Finansieringsbidrag från kommunen</t>
  </si>
  <si>
    <t>Räntekostnader betalda till kommunen</t>
  </si>
  <si>
    <t>Räntekostnader betalda till andra</t>
  </si>
  <si>
    <t>Ersättning för grundkapital</t>
  </si>
  <si>
    <t>Överskott (underskott) I</t>
  </si>
  <si>
    <t>Överskott (underskott) II</t>
  </si>
  <si>
    <t>5.  Investeringar, affärsverk sammanlagt</t>
  </si>
  <si>
    <t>6.  Kassamedel, lån och utlåning, affärsverk sammanlagt</t>
  </si>
  <si>
    <t>Ökning av långfristiga lån:</t>
  </si>
  <si>
    <t>från kommunen</t>
  </si>
  <si>
    <t>från andra</t>
  </si>
  <si>
    <t>Ränteinkomster</t>
  </si>
  <si>
    <t>Övriga finansieringsinkomster</t>
  </si>
  <si>
    <t>Ränteutgifter</t>
  </si>
  <si>
    <t>Övriga finansieringsutgifter</t>
  </si>
  <si>
    <t>Extraordinära inkomster</t>
  </si>
  <si>
    <t>Extraordinära utgifter</t>
  </si>
  <si>
    <t>Investeringsutgifter totalt</t>
  </si>
  <si>
    <t>Ökning (+) eller minskning (-) av kortf. lån</t>
  </si>
  <si>
    <t>Investeringsutgifter sammanlagt</t>
  </si>
  <si>
    <t>Finansieringsandelar för investeringsutg.</t>
  </si>
  <si>
    <t>Inte några minustecken tack!</t>
  </si>
  <si>
    <r>
      <t xml:space="preserve">Beloppen skall anges i tusental euro </t>
    </r>
    <r>
      <rPr>
        <u/>
        <sz val="10"/>
        <rFont val="Calibri"/>
        <family val="2"/>
        <scheme val="minor"/>
      </rPr>
      <t>utan decimaler</t>
    </r>
    <r>
      <rPr>
        <sz val="10"/>
        <rFont val="Calibri"/>
        <family val="2"/>
        <scheme val="minor"/>
      </rPr>
      <t>.</t>
    </r>
  </si>
  <si>
    <t>De separata affärsverkens utgifter ingår inte i tabell 1 utan endast prestationer mellan kommunen</t>
  </si>
  <si>
    <t>De kommuner som har bokföringsmässigt separerade affärsverk skall även fylla i tabell 4 -6.</t>
  </si>
  <si>
    <t>och affärsverken såsom kommunens köp från och försäljning till affärsverken samt räntebetalningar</t>
  </si>
  <si>
    <t>från affärsverken och avkastning på affärsverkens grundkapital.</t>
  </si>
  <si>
    <t>understöd och bidrag</t>
  </si>
  <si>
    <t>övriga verksamhetskostnader</t>
  </si>
  <si>
    <t xml:space="preserve">Vi rekommenderar att ni skickar in uppgifterna via vår sida för säker inlämning. Ni hittar sidan genom att följa länken: </t>
  </si>
  <si>
    <t>Vid frågor vänligen kontakta Elin Sagulin</t>
  </si>
  <si>
    <t xml:space="preserve">e-post: elin.sagulin@asub.ax </t>
  </si>
  <si>
    <t>Tel: 018-25495</t>
  </si>
  <si>
    <t>Kommun/Kommunalförbund</t>
  </si>
  <si>
    <t>Välj kommun/kommunalförbund i listan</t>
  </si>
  <si>
    <t>Kommun</t>
  </si>
  <si>
    <t>Namn</t>
  </si>
  <si>
    <t>Telefon</t>
  </si>
  <si>
    <t>E-post</t>
  </si>
  <si>
    <t>Ytterligare upplysningar ges av:</t>
  </si>
  <si>
    <t>Vid frågor vänligen kontakta Elin Sagulin
e-post: elin.sagulin@asub.ax 
Tel: 018-25495</t>
  </si>
  <si>
    <t>KommunKlartext</t>
  </si>
  <si>
    <t>Brändö</t>
  </si>
  <si>
    <t>035</t>
  </si>
  <si>
    <t>Eckerö</t>
  </si>
  <si>
    <t>043</t>
  </si>
  <si>
    <t>Finström</t>
  </si>
  <si>
    <t>060</t>
  </si>
  <si>
    <t>Föglö</t>
  </si>
  <si>
    <t>062</t>
  </si>
  <si>
    <t>Geta</t>
  </si>
  <si>
    <t>065</t>
  </si>
  <si>
    <t>Hammarland</t>
  </si>
  <si>
    <t>076</t>
  </si>
  <si>
    <t>Jomala</t>
  </si>
  <si>
    <t>170</t>
  </si>
  <si>
    <t>Kumlinge</t>
  </si>
  <si>
    <t>295</t>
  </si>
  <si>
    <t>Kökar</t>
  </si>
  <si>
    <t>318</t>
  </si>
  <si>
    <t>Lemland</t>
  </si>
  <si>
    <t>417</t>
  </si>
  <si>
    <t>Lumparland</t>
  </si>
  <si>
    <t>438</t>
  </si>
  <si>
    <t>Mariehamn</t>
  </si>
  <si>
    <t>478</t>
  </si>
  <si>
    <t>Saltvik</t>
  </si>
  <si>
    <t>736</t>
  </si>
  <si>
    <t>Sottunga</t>
  </si>
  <si>
    <t>766</t>
  </si>
  <si>
    <t>Sund</t>
  </si>
  <si>
    <t>771</t>
  </si>
  <si>
    <t>Vårdö</t>
  </si>
  <si>
    <t>941</t>
  </si>
  <si>
    <t>Oasen</t>
  </si>
  <si>
    <t>02748</t>
  </si>
  <si>
    <t>Kommunförbundet</t>
  </si>
  <si>
    <t>05166</t>
  </si>
  <si>
    <t>Mise</t>
  </si>
  <si>
    <t>05424</t>
  </si>
  <si>
    <t>05210</t>
  </si>
  <si>
    <t>02515</t>
  </si>
  <si>
    <t>05208</t>
  </si>
  <si>
    <t>Kommunernas socialtjänst</t>
  </si>
  <si>
    <r>
      <rPr>
        <b/>
        <sz val="12"/>
        <rFont val="Calibri"/>
        <family val="2"/>
        <scheme val="minor"/>
      </rPr>
      <t>Om inlämningen</t>
    </r>
    <r>
      <rPr>
        <sz val="10"/>
        <rFont val="Calibri"/>
        <family val="2"/>
        <scheme val="minor"/>
      </rPr>
      <t xml:space="preserve">
</t>
    </r>
  </si>
  <si>
    <t>Kontroll</t>
  </si>
  <si>
    <t>År</t>
  </si>
  <si>
    <t>FO-nummer</t>
  </si>
  <si>
    <t>Resultaträkning</t>
  </si>
  <si>
    <t>Verksamhetsintäkter, totalt</t>
  </si>
  <si>
    <t>Verksamhetsintäkter, försäljningsintäkter</t>
  </si>
  <si>
    <t>Verksamhetsintäkter, understöd och bidrag</t>
  </si>
  <si>
    <t>Verksamhetsbidrag</t>
  </si>
  <si>
    <t>Skatteinkomster, totalt</t>
  </si>
  <si>
    <t>Skatteinkomster, kommunalskatt</t>
  </si>
  <si>
    <t>Skatteinkomster, fastighetsskatt</t>
  </si>
  <si>
    <t>Skatteinkomster, samfundsskatt</t>
  </si>
  <si>
    <t>Skatteinkomster, övriga skatteintäkter</t>
  </si>
  <si>
    <t>Ränteinkomster, därav för lån till egna affärsverk</t>
  </si>
  <si>
    <t xml:space="preserve">Övriga finansieringsinkomster, därav avkastn. på affärsverkens grundkap. </t>
  </si>
  <si>
    <t>Årsbidrag</t>
  </si>
  <si>
    <t>Räkenskapsperiodens resultat</t>
  </si>
  <si>
    <t>Investeringar</t>
  </si>
  <si>
    <t>Investeringsutgifter år 202x+1</t>
  </si>
  <si>
    <t>Investeringsutgifter år 202x+2</t>
  </si>
  <si>
    <t>Kassamedel, lån och utlåning</t>
  </si>
  <si>
    <t>Övriga rörliga kostnader</t>
  </si>
  <si>
    <t>Rörelseöverskott ( - underskott)</t>
  </si>
  <si>
    <t>Övriga finansiell intäkter</t>
  </si>
  <si>
    <t>Övriga finansieringskostnader</t>
  </si>
  <si>
    <t>Överskott ( underskott ) I</t>
  </si>
  <si>
    <t>Överskott ( underskott ) II</t>
  </si>
  <si>
    <t>Investeringsutgifter år 202X+1</t>
  </si>
  <si>
    <t>Investeringsutgifter år 202X+2</t>
  </si>
  <si>
    <t>Ökning av långfristiga lån, därav från kommunen</t>
  </si>
  <si>
    <t>Ökning av långfristiga lån, därav från andra</t>
  </si>
  <si>
    <t>Minskning av långfristiga lån, därav från kommunen</t>
  </si>
  <si>
    <t>Minskning av långfristiga lån, därav från andra</t>
  </si>
  <si>
    <t>Ökning (+) eller minskning (-) av kortfristiga lån från kommunen</t>
  </si>
  <si>
    <t>Ökning (+) eller minskning (-) av kortfristiga lån från andra</t>
  </si>
  <si>
    <t>Värde i 1 000 euro</t>
  </si>
  <si>
    <t>KOMMUNERNAS OCH KOMMUNALFÖRBUNDENS BUDGETSTATISTIK</t>
  </si>
  <si>
    <t>0204999-1 </t>
  </si>
  <si>
    <t>0144682-1 </t>
  </si>
  <si>
    <t>0205003-6 </t>
  </si>
  <si>
    <t>0282394-0 </t>
  </si>
  <si>
    <t>0205012-4 </t>
  </si>
  <si>
    <t>0205014-0 </t>
  </si>
  <si>
    <t>0205023-9 </t>
  </si>
  <si>
    <t>0205030-0 </t>
  </si>
  <si>
    <t>0205032-7 </t>
  </si>
  <si>
    <t>0205034-3 </t>
  </si>
  <si>
    <t>0205038-6 </t>
  </si>
  <si>
    <t>0205071-4 </t>
  </si>
  <si>
    <t>0205119-4 </t>
  </si>
  <si>
    <t>0205121-5 </t>
  </si>
  <si>
    <t>0205125-8 </t>
  </si>
  <si>
    <t>0205126-6 </t>
  </si>
  <si>
    <t>0205018-3 </t>
  </si>
  <si>
    <t>1449974-6 </t>
  </si>
  <si>
    <t>1752847-7 </t>
  </si>
  <si>
    <t>0216345-2 </t>
  </si>
  <si>
    <t>0954883-0 </t>
  </si>
  <si>
    <t>0205024-7 </t>
  </si>
  <si>
    <t>Budget</t>
  </si>
  <si>
    <t>Tilläggsbudget</t>
  </si>
  <si>
    <t>Konton</t>
  </si>
  <si>
    <t>Tabell</t>
  </si>
  <si>
    <t>TabellKlartext</t>
  </si>
  <si>
    <t>Kolumn</t>
  </si>
  <si>
    <t>KolumnKlartext</t>
  </si>
  <si>
    <t>Rad</t>
  </si>
  <si>
    <t>RadKlartext</t>
  </si>
  <si>
    <t>001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</si>
  <si>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</si>
  <si>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</si>
  <si>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</si>
  <si>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</si>
  <si>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</si>
  <si>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</si>
  <si>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</si>
  <si>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</si>
  <si>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</si>
  <si>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Kommun budget resultaträkning</t>
  </si>
  <si>
    <t>Kommun budget investeringar</t>
  </si>
  <si>
    <t>Kommun budget kassamedel, lån och utlåning</t>
  </si>
  <si>
    <t>Affärsverk budget resultaträkning</t>
  </si>
  <si>
    <t>CSVDel</t>
  </si>
  <si>
    <t>CSVSort</t>
  </si>
  <si>
    <t>CSVFörvaltning</t>
  </si>
  <si>
    <t>CSVFO-nummer</t>
  </si>
  <si>
    <t>CSVPoster</t>
  </si>
  <si>
    <t>Budget resultaträkning</t>
  </si>
  <si>
    <t>Budget investeringar</t>
  </si>
  <si>
    <t>Budget kassamedel, lån och utlåning</t>
  </si>
  <si>
    <t>Kommun tilläggsbudget resultaträkning</t>
  </si>
  <si>
    <t>Kommun tilläggsbudget investeringar</t>
  </si>
  <si>
    <t>Kommun tilläggsbudget kassamedel, lån och utlåning</t>
  </si>
  <si>
    <t>Affärsverk budget investeringar</t>
  </si>
  <si>
    <t>Affärsverk budget kassamedel, lån och utlåning</t>
  </si>
  <si>
    <t>100</t>
  </si>
  <si>
    <t>200</t>
  </si>
  <si>
    <t>300</t>
  </si>
  <si>
    <t>1100</t>
  </si>
  <si>
    <t>400</t>
  </si>
  <si>
    <t>1130</t>
  </si>
  <si>
    <t>1150</t>
  </si>
  <si>
    <t>1210</t>
  </si>
  <si>
    <t>1220</t>
  </si>
  <si>
    <t>1340</t>
  </si>
  <si>
    <t>1500</t>
  </si>
  <si>
    <t>1900</t>
  </si>
  <si>
    <t>2000</t>
  </si>
  <si>
    <t>3000</t>
  </si>
  <si>
    <t>3100</t>
  </si>
  <si>
    <t>3200</t>
  </si>
  <si>
    <t>3300</t>
  </si>
  <si>
    <t>3400</t>
  </si>
  <si>
    <t>3600</t>
  </si>
  <si>
    <t>5100</t>
  </si>
  <si>
    <t>5110</t>
  </si>
  <si>
    <t>5900</t>
  </si>
  <si>
    <t>5400</t>
  </si>
  <si>
    <t>5410</t>
  </si>
  <si>
    <t>5600</t>
  </si>
  <si>
    <t>5800</t>
  </si>
  <si>
    <t>5200</t>
  </si>
  <si>
    <t>6000</t>
  </si>
  <si>
    <t>6100</t>
  </si>
  <si>
    <t>7100</t>
  </si>
  <si>
    <t>7600</t>
  </si>
  <si>
    <t>8000</t>
  </si>
  <si>
    <t>2100</t>
  </si>
  <si>
    <t>2300</t>
  </si>
  <si>
    <t>2600</t>
  </si>
  <si>
    <t>3310</t>
  </si>
  <si>
    <t>3410</t>
  </si>
  <si>
    <t>4050</t>
  </si>
  <si>
    <t>4100</t>
  </si>
  <si>
    <t>6200</t>
  </si>
  <si>
    <t>4110</t>
  </si>
  <si>
    <t>4120</t>
  </si>
  <si>
    <t>4051</t>
  </si>
  <si>
    <t>4052</t>
  </si>
  <si>
    <t>6210</t>
  </si>
  <si>
    <t>6220</t>
  </si>
  <si>
    <t>5610</t>
  </si>
  <si>
    <t>5620</t>
  </si>
  <si>
    <t>7. Resultaträkning, kommun</t>
  </si>
  <si>
    <t>8.  Investeringar, kommun</t>
  </si>
  <si>
    <t>9.  Kassamedel, lån och utlåning, kommun</t>
  </si>
  <si>
    <t>2700</t>
  </si>
  <si>
    <t>2800</t>
  </si>
  <si>
    <t>1230</t>
  </si>
  <si>
    <t>1240</t>
  </si>
  <si>
    <t>150</t>
  </si>
  <si>
    <t>250</t>
  </si>
  <si>
    <t>350</t>
  </si>
  <si>
    <t>450</t>
  </si>
  <si>
    <t>1250</t>
  </si>
  <si>
    <t>1260</t>
  </si>
  <si>
    <t>1300</t>
  </si>
  <si>
    <t>7000</t>
  </si>
  <si>
    <t>Kommentar</t>
  </si>
  <si>
    <t>försäljningsintäkter</t>
  </si>
  <si>
    <t>avgiftsintäkter</t>
  </si>
  <si>
    <t>övriga verksamhetsintäkter</t>
  </si>
  <si>
    <t>Skatteinkomster</t>
  </si>
  <si>
    <t xml:space="preserve">    övriga skatteinkomster</t>
  </si>
  <si>
    <t>Verksamhetsintäkter, avgiftsintäkter</t>
  </si>
  <si>
    <t>Verksamhetsintäkter, övriga verksamhetsintäkter</t>
  </si>
  <si>
    <t>Verksamhetskostnader, totalt</t>
  </si>
  <si>
    <t>Verksamhetskostnader, löner och arvoden</t>
  </si>
  <si>
    <t>Verksamhetskostnader, lönebikostnader</t>
  </si>
  <si>
    <t>Verksamhetskostnader, köp av kundtjänster</t>
  </si>
  <si>
    <t>Verksamhetskostnader, köp av övriga tjänster</t>
  </si>
  <si>
    <t>Verksamhetskostnader, material, förnödenheter och varor</t>
  </si>
  <si>
    <t>Verksamhetskostnader, understöd</t>
  </si>
  <si>
    <t>Verksamhetskostnader, övriga verksamhetskostnader</t>
  </si>
  <si>
    <t>Tidigare benämning: Försäljning av anläggningstillgångar (inkl. försäljningsvinster)</t>
  </si>
  <si>
    <t>Överlåtelseintäkter från investeringstillgångar (brutto)</t>
  </si>
  <si>
    <t>Förändringar av lånefordringar:</t>
  </si>
  <si>
    <t>Ökning av lånefordringar</t>
  </si>
  <si>
    <t>Ökning av lånefordringar, därav utlåning till egna affärsverk</t>
  </si>
  <si>
    <t>Minskning av lånefordringar</t>
  </si>
  <si>
    <t>Minskning av lånefordringar, därav amorteringar av egna affärsverk</t>
  </si>
  <si>
    <t>Förändring i lånebeståndet:</t>
  </si>
  <si>
    <t>www.asub.ax/inlamning-offentlig-statistik</t>
  </si>
  <si>
    <t>NÅUD</t>
  </si>
  <si>
    <t>Vi begär även in en uppdatering av föregående års budget, så att budgeten som den ser ut</t>
  </si>
  <si>
    <t>med samtliga tilläggsbudgetar som antagits för föregående år rapporteras. Om tilläggsbudget</t>
  </si>
  <si>
    <t>ej antagits behöver kolumnen alltså inte fyllas i. Kommentera då detta i kommentarsfältet.</t>
  </si>
  <si>
    <t>samtliga tilläggsbudgetar som antagits för föregående år. Om tilläggsbudget ej antagits</t>
  </si>
  <si>
    <t>behöver kolumnen inte fyllas i. Kommentera då detta nedan i kommentarsfältet.</t>
  </si>
  <si>
    <t>SÅUD</t>
  </si>
  <si>
    <t>per e-post: elin.sagulin@asub.ax.</t>
  </si>
  <si>
    <t>ÅSUB behöver inte längre budgeten i pappersformat utan endast elektroniskt format.</t>
  </si>
  <si>
    <r>
      <rPr>
        <b/>
        <sz val="11"/>
        <rFont val="Calibri"/>
        <family val="2"/>
        <scheme val="minor"/>
      </rPr>
      <t>Bilaga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- Budget
Sänds in elektroniskt så snart den är klar.</t>
    </r>
  </si>
  <si>
    <r>
      <t xml:space="preserve">De </t>
    </r>
    <r>
      <rPr>
        <u/>
        <sz val="10"/>
        <color rgb="FFFF0000"/>
        <rFont val="Calibri"/>
        <family val="2"/>
        <scheme val="minor"/>
      </rPr>
      <t>interna posterna skall ingå</t>
    </r>
    <r>
      <rPr>
        <sz val="10"/>
        <color rgb="FFFF0000"/>
        <rFont val="Calibri"/>
        <family val="2"/>
        <scheme val="minor"/>
      </rPr>
      <t>.</t>
    </r>
  </si>
  <si>
    <t>KOMMUNERNAS OCH KOMMUNALFÖRBUNDENS  BUDGETSTATISTIK 2025</t>
  </si>
  <si>
    <t>Investeringsutgifter 2027</t>
  </si>
  <si>
    <r>
      <rPr>
        <i/>
        <sz val="10"/>
        <rFont val="Calibri"/>
        <family val="2"/>
        <scheme val="minor"/>
      </rPr>
      <t>Vänligen skicka också in ett elektroniskt exemplar av kommunens budget</t>
    </r>
    <r>
      <rPr>
        <sz val="10"/>
        <rFont val="Calibri"/>
        <family val="2"/>
        <scheme val="minor"/>
      </rPr>
      <t xml:space="preserve"> via länken för säker inlämning eller</t>
    </r>
  </si>
  <si>
    <r>
      <rPr>
        <b/>
        <sz val="10"/>
        <rFont val="Calibri"/>
        <family val="2"/>
        <scheme val="minor"/>
      </rPr>
      <t>Returneras</t>
    </r>
    <r>
      <rPr>
        <sz val="10"/>
        <rFont val="Calibri"/>
        <family val="2"/>
        <scheme val="minor"/>
      </rPr>
      <t xml:space="preserve"> senast den</t>
    </r>
    <r>
      <rPr>
        <b/>
        <sz val="12"/>
        <color rgb="FFFF0000"/>
        <rFont val="Calibri"/>
        <family val="2"/>
        <scheme val="minor"/>
      </rPr>
      <t xml:space="preserve"> </t>
    </r>
    <r>
      <rPr>
        <b/>
        <sz val="14"/>
        <color rgb="FFFF0000"/>
        <rFont val="Calibri"/>
        <family val="2"/>
        <scheme val="minor"/>
      </rPr>
      <t>8.1.2026</t>
    </r>
    <r>
      <rPr>
        <sz val="10"/>
        <rFont val="Calibri"/>
        <family val="2"/>
        <scheme val="minor"/>
      </rPr>
      <t xml:space="preserve">
</t>
    </r>
  </si>
  <si>
    <t>Budget 2025 inklusive tilläggsbudget</t>
  </si>
  <si>
    <t>Budget 2026</t>
  </si>
  <si>
    <t>KOMMUNERNAS OCH KOMMUNALFÖRBUNDENS BUDGETSTATISTIK 2026</t>
  </si>
  <si>
    <t xml:space="preserve">Kolumn "Budget 2025 inklusive tilläggsbudget". Här rapporteras föregående års budget inklusive </t>
  </si>
  <si>
    <t>Investeringsutgifter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</si>
</sst>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0"/>
      <name val="Arial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i/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G Times (W1)"/>
    </font>
    <font>
      <u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6" fillId="0" borderId="0"/>
    <xf numFmtId="0" fontId="22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49" fontId="3" fillId="0" borderId="0" xfId="0" applyNumberFormat="1" applyFont="1"/>
    <xf numFmtId="49" fontId="4" fillId="0" borderId="0" xfId="0" applyNumberFormat="1" applyFont="1"/>
    <xf numFmtId="0" fontId="10" fillId="0" borderId="0" xfId="0" applyFont="1"/>
    <xf numFmtId="0" fontId="11" fillId="0" borderId="0" xfId="0" applyFont="1"/>
    <xf numFmtId="0" fontId="4" fillId="0" borderId="3" xfId="0" applyFont="1" applyBorder="1"/>
    <xf numFmtId="3" fontId="3" fillId="0" borderId="11" xfId="0" applyNumberFormat="1" applyFont="1" applyBorder="1"/>
    <xf numFmtId="3" fontId="3" fillId="0" borderId="8" xfId="0" applyNumberFormat="1" applyFont="1" applyBorder="1"/>
    <xf numFmtId="3" fontId="3" fillId="2" borderId="14" xfId="0" applyNumberFormat="1" applyFont="1" applyFill="1" applyBorder="1"/>
    <xf numFmtId="3" fontId="3" fillId="0" borderId="9" xfId="0" applyNumberFormat="1" applyFont="1" applyBorder="1"/>
    <xf numFmtId="3" fontId="3" fillId="4" borderId="11" xfId="0" applyNumberFormat="1" applyFont="1" applyFill="1" applyBorder="1"/>
    <xf numFmtId="3" fontId="3" fillId="4" borderId="15" xfId="0" applyNumberFormat="1" applyFont="1" applyFill="1" applyBorder="1"/>
    <xf numFmtId="3" fontId="3" fillId="4" borderId="12" xfId="0" applyNumberFormat="1" applyFont="1" applyFill="1" applyBorder="1"/>
    <xf numFmtId="3" fontId="3" fillId="4" borderId="8" xfId="0" applyNumberFormat="1" applyFont="1" applyFill="1" applyBorder="1"/>
    <xf numFmtId="3" fontId="3" fillId="4" borderId="9" xfId="0" applyNumberFormat="1" applyFont="1" applyFill="1" applyBorder="1"/>
    <xf numFmtId="0" fontId="3" fillId="4" borderId="11" xfId="0" applyFont="1" applyFill="1" applyBorder="1"/>
    <xf numFmtId="3" fontId="3" fillId="2" borderId="10" xfId="0" applyNumberFormat="1" applyFont="1" applyFill="1" applyBorder="1"/>
    <xf numFmtId="0" fontId="3" fillId="4" borderId="20" xfId="0" applyFont="1" applyFill="1" applyBorder="1"/>
    <xf numFmtId="49" fontId="2" fillId="2" borderId="5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3" fontId="3" fillId="4" borderId="13" xfId="0" applyNumberFormat="1" applyFont="1" applyFill="1" applyBorder="1"/>
    <xf numFmtId="49" fontId="3" fillId="0" borderId="19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6" fillId="2" borderId="1" xfId="0" applyFont="1" applyFill="1" applyBorder="1"/>
    <xf numFmtId="0" fontId="6" fillId="2" borderId="5" xfId="0" applyFont="1" applyFill="1" applyBorder="1"/>
    <xf numFmtId="0" fontId="3" fillId="2" borderId="5" xfId="0" applyFont="1" applyFill="1" applyBorder="1"/>
    <xf numFmtId="0" fontId="2" fillId="2" borderId="6" xfId="0" applyFont="1" applyFill="1" applyBorder="1"/>
    <xf numFmtId="0" fontId="3" fillId="2" borderId="2" xfId="0" applyFont="1" applyFill="1" applyBorder="1"/>
    <xf numFmtId="0" fontId="3" fillId="2" borderId="0" xfId="0" applyFont="1" applyFill="1"/>
    <xf numFmtId="49" fontId="3" fillId="2" borderId="0" xfId="0" quotePrefix="1" applyNumberFormat="1" applyFont="1" applyFill="1" applyAlignment="1">
      <alignment horizontal="center"/>
    </xf>
    <xf numFmtId="0" fontId="3" fillId="2" borderId="0" xfId="0" quotePrefix="1" applyFont="1" applyFill="1"/>
    <xf numFmtId="49" fontId="3" fillId="2" borderId="16" xfId="0" quotePrefix="1" applyNumberFormat="1" applyFont="1" applyFill="1" applyBorder="1" applyAlignment="1">
      <alignment horizontal="center"/>
    </xf>
    <xf numFmtId="0" fontId="2" fillId="2" borderId="0" xfId="0" quotePrefix="1" applyFont="1" applyFill="1"/>
    <xf numFmtId="0" fontId="2" fillId="2" borderId="0" xfId="0" applyFont="1" applyFill="1"/>
    <xf numFmtId="49" fontId="3" fillId="4" borderId="8" xfId="0" applyNumberFormat="1" applyFont="1" applyFill="1" applyBorder="1" applyAlignment="1">
      <alignment horizontal="center"/>
    </xf>
    <xf numFmtId="0" fontId="3" fillId="2" borderId="2" xfId="0" quotePrefix="1" applyFont="1" applyFill="1" applyBorder="1"/>
    <xf numFmtId="49" fontId="3" fillId="4" borderId="7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2" fillId="2" borderId="3" xfId="0" applyFont="1" applyFill="1" applyBorder="1"/>
    <xf numFmtId="49" fontId="3" fillId="4" borderId="8" xfId="0" applyNumberFormat="1" applyFont="1" applyFill="1" applyBorder="1"/>
    <xf numFmtId="0" fontId="6" fillId="2" borderId="2" xfId="0" applyFont="1" applyFill="1" applyBorder="1"/>
    <xf numFmtId="0" fontId="6" fillId="2" borderId="0" xfId="0" applyFont="1" applyFill="1"/>
    <xf numFmtId="49" fontId="2" fillId="2" borderId="0" xfId="0" applyNumberFormat="1" applyFont="1" applyFill="1"/>
    <xf numFmtId="0" fontId="6" fillId="2" borderId="4" xfId="0" applyFont="1" applyFill="1" applyBorder="1"/>
    <xf numFmtId="0" fontId="6" fillId="2" borderId="3" xfId="0" applyFont="1" applyFill="1" applyBorder="1"/>
    <xf numFmtId="0" fontId="3" fillId="2" borderId="3" xfId="0" applyFont="1" applyFill="1" applyBorder="1"/>
    <xf numFmtId="49" fontId="2" fillId="2" borderId="3" xfId="0" applyNumberFormat="1" applyFont="1" applyFill="1" applyBorder="1"/>
    <xf numFmtId="0" fontId="3" fillId="2" borderId="1" xfId="0" applyFont="1" applyFill="1" applyBorder="1"/>
    <xf numFmtId="0" fontId="3" fillId="2" borderId="0" xfId="0" quotePrefix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3" xfId="0" applyFont="1" applyFill="1" applyBorder="1" applyAlignment="1">
      <alignment horizontal="right"/>
    </xf>
    <xf numFmtId="49" fontId="3" fillId="4" borderId="7" xfId="0" quotePrefix="1" applyNumberFormat="1" applyFont="1" applyFill="1" applyBorder="1" applyAlignment="1">
      <alignment horizontal="center"/>
    </xf>
    <xf numFmtId="49" fontId="3" fillId="4" borderId="8" xfId="0" quotePrefix="1" applyNumberFormat="1" applyFont="1" applyFill="1" applyBorder="1"/>
    <xf numFmtId="0" fontId="1" fillId="0" borderId="0" xfId="1"/>
    <xf numFmtId="0" fontId="2" fillId="5" borderId="0" xfId="0" applyFont="1" applyFill="1"/>
    <xf numFmtId="0" fontId="3" fillId="5" borderId="0" xfId="0" applyFont="1" applyFill="1"/>
    <xf numFmtId="0" fontId="2" fillId="5" borderId="3" xfId="0" applyFont="1" applyFill="1" applyBorder="1"/>
    <xf numFmtId="0" fontId="15" fillId="2" borderId="2" xfId="0" applyFont="1" applyFill="1" applyBorder="1"/>
    <xf numFmtId="0" fontId="15" fillId="2" borderId="0" xfId="0" quotePrefix="1" applyFont="1" applyFill="1"/>
    <xf numFmtId="49" fontId="15" fillId="2" borderId="0" xfId="0" quotePrefix="1" applyNumberFormat="1" applyFont="1" applyFill="1" applyAlignment="1">
      <alignment horizontal="center"/>
    </xf>
    <xf numFmtId="3" fontId="3" fillId="0" borderId="13" xfId="0" applyNumberFormat="1" applyFont="1" applyBorder="1"/>
    <xf numFmtId="0" fontId="15" fillId="0" borderId="0" xfId="0" applyFont="1"/>
    <xf numFmtId="0" fontId="3" fillId="0" borderId="0" xfId="2" applyFont="1" applyAlignment="1">
      <alignment vertical="top" wrapText="1"/>
    </xf>
    <xf numFmtId="0" fontId="17" fillId="0" borderId="0" xfId="0" quotePrefix="1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/>
    <xf numFmtId="0" fontId="4" fillId="4" borderId="19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4" fillId="0" borderId="19" xfId="0" applyFont="1" applyBorder="1" applyAlignment="1" applyProtection="1">
      <alignment vertical="top"/>
      <protection locked="0"/>
    </xf>
    <xf numFmtId="0" fontId="13" fillId="0" borderId="19" xfId="0" applyFont="1" applyBorder="1" applyAlignment="1" applyProtection="1">
      <alignment vertical="top"/>
      <protection locked="0"/>
    </xf>
    <xf numFmtId="0" fontId="3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21" fillId="0" borderId="0" xfId="2" applyFont="1"/>
    <xf numFmtId="0" fontId="16" fillId="0" borderId="0" xfId="2" applyAlignment="1">
      <alignment wrapText="1"/>
    </xf>
    <xf numFmtId="49" fontId="2" fillId="0" borderId="0" xfId="3" applyNumberFormat="1" applyFont="1"/>
    <xf numFmtId="49" fontId="3" fillId="0" borderId="0" xfId="3" applyNumberFormat="1" applyFont="1"/>
    <xf numFmtId="0" fontId="14" fillId="3" borderId="19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 wrapText="1"/>
    </xf>
    <xf numFmtId="0" fontId="3" fillId="5" borderId="22" xfId="0" applyFont="1" applyFill="1" applyBorder="1"/>
    <xf numFmtId="0" fontId="3" fillId="5" borderId="21" xfId="0" applyFont="1" applyFill="1" applyBorder="1"/>
    <xf numFmtId="0" fontId="3" fillId="0" borderId="0" xfId="0" applyFont="1" applyAlignment="1">
      <alignment horizontal="left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49" fontId="2" fillId="5" borderId="0" xfId="0" applyNumberFormat="1" applyFont="1" applyFill="1"/>
    <xf numFmtId="3" fontId="3" fillId="5" borderId="22" xfId="0" applyNumberFormat="1" applyFont="1" applyFill="1" applyBorder="1"/>
    <xf numFmtId="49" fontId="2" fillId="5" borderId="3" xfId="0" applyNumberFormat="1" applyFont="1" applyFill="1" applyBorder="1"/>
    <xf numFmtId="0" fontId="3" fillId="4" borderId="9" xfId="0" applyFont="1" applyFill="1" applyBorder="1"/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3" fontId="3" fillId="0" borderId="27" xfId="0" applyNumberFormat="1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15" fillId="0" borderId="1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1" fontId="14" fillId="0" borderId="0" xfId="0" applyNumberFormat="1" applyFont="1"/>
    <xf numFmtId="1" fontId="2" fillId="0" borderId="0" xfId="0" applyNumberFormat="1" applyFont="1"/>
    <xf numFmtId="3" fontId="2" fillId="0" borderId="0" xfId="0" applyNumberFormat="1" applyFont="1"/>
    <xf numFmtId="49" fontId="14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quotePrefix="1" applyFont="1"/>
    <xf numFmtId="0" fontId="2" fillId="2" borderId="5" xfId="0" applyFont="1" applyFill="1" applyBorder="1"/>
    <xf numFmtId="3" fontId="3" fillId="5" borderId="2" xfId="0" applyNumberFormat="1" applyFont="1" applyFill="1" applyBorder="1"/>
    <xf numFmtId="3" fontId="3" fillId="5" borderId="4" xfId="0" applyNumberFormat="1" applyFont="1" applyFill="1" applyBorder="1"/>
    <xf numFmtId="3" fontId="3" fillId="5" borderId="0" xfId="0" applyNumberFormat="1" applyFont="1" applyFill="1"/>
    <xf numFmtId="3" fontId="3" fillId="5" borderId="3" xfId="0" applyNumberFormat="1" applyFont="1" applyFill="1" applyBorder="1"/>
    <xf numFmtId="49" fontId="3" fillId="5" borderId="2" xfId="0" applyNumberFormat="1" applyFont="1" applyFill="1" applyBorder="1"/>
    <xf numFmtId="49" fontId="3" fillId="5" borderId="0" xfId="0" applyNumberFormat="1" applyFont="1" applyFill="1"/>
    <xf numFmtId="0" fontId="8" fillId="0" borderId="3" xfId="0" applyFont="1" applyBorder="1"/>
    <xf numFmtId="0" fontId="3" fillId="2" borderId="30" xfId="0" applyFont="1" applyFill="1" applyBorder="1"/>
    <xf numFmtId="0" fontId="3" fillId="0" borderId="24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16" xfId="0" applyFont="1" applyBorder="1"/>
    <xf numFmtId="3" fontId="3" fillId="0" borderId="27" xfId="0" applyNumberFormat="1" applyFont="1" applyBorder="1"/>
    <xf numFmtId="0" fontId="3" fillId="0" borderId="23" xfId="0" applyFont="1" applyBorder="1"/>
    <xf numFmtId="0" fontId="3" fillId="0" borderId="29" xfId="0" applyFont="1" applyBorder="1"/>
    <xf numFmtId="0" fontId="3" fillId="0" borderId="25" xfId="0" applyFont="1" applyBorder="1"/>
    <xf numFmtId="0" fontId="3" fillId="0" borderId="28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5" fillId="0" borderId="27" xfId="0" applyFont="1" applyBorder="1"/>
    <xf numFmtId="0" fontId="3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vertical="top"/>
    </xf>
    <xf numFmtId="0" fontId="24" fillId="0" borderId="0" xfId="0" applyFont="1"/>
  </cellXfs>
  <cellStyles count="4">
    <cellStyle name="Hyperlänk" xfId="1" builtinId="8"/>
    <cellStyle name="Normal" xfId="0" builtinId="0"/>
    <cellStyle name="Normal 4 2" xfId="3" xr:uid="{C2360ABA-CFDC-4148-A8CC-445B720925CC}"/>
    <cellStyle name="Normal 8" xfId="2" xr:uid="{2C1CDFF7-56EE-4B54-9A26-366248C6DED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</xdr:colOff>
      <xdr:row>0</xdr:row>
      <xdr:rowOff>7620</xdr:rowOff>
    </xdr:from>
    <xdr:to>
      <xdr:col>1</xdr:col>
      <xdr:colOff>1714500</xdr:colOff>
      <xdr:row>0</xdr:row>
      <xdr:rowOff>807720</xdr:rowOff>
    </xdr:to>
    <xdr:pic>
      <xdr:nvPicPr>
        <xdr:cNvPr id="2" name="Picture 2" descr="W:\ekonom\LOGO.GIF">
          <a:extLst>
            <a:ext uri="{FF2B5EF4-FFF2-40B4-BE49-F238E27FC236}">
              <a16:creationId xmlns:a16="http://schemas.microsoft.com/office/drawing/2014/main" id="{A620CF6E-C5F4-43F4-9532-D874FF047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755" y="7620"/>
          <a:ext cx="170878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ub.ax/inlamning-offentlig-statisti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sub.ax/inlamning-offentlig-statisti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8F22A-983B-4590-B5C1-D45145C56C74}">
  <sheetPr codeName="Blad1"/>
  <dimension ref="B1:S56"/>
  <sheetViews>
    <sheetView showGridLines="0" tabSelected="1" workbookViewId="0">
      <selection activeCell="J3" sqref="J3"/>
    </sheetView>
  </sheetViews>
  <sheetFormatPr defaultColWidth="9.28515625" defaultRowHeight="12.75"/>
  <cols>
    <col min="1" max="1" width="4.7109375" style="2" customWidth="1"/>
    <col min="2" max="2" width="35.7109375" style="2" customWidth="1"/>
    <col min="3" max="3" width="31.7109375" style="2" customWidth="1"/>
    <col min="4" max="4" width="27.85546875" style="2" customWidth="1"/>
    <col min="5" max="5" width="32.7109375" style="2" customWidth="1"/>
    <col min="6" max="16384" width="9.28515625" style="2"/>
  </cols>
  <sheetData>
    <row r="1" spans="2:19" s="1" customFormat="1" ht="64.150000000000006" customHeight="1">
      <c r="D1" s="1" t="s">
        <v>1</v>
      </c>
      <c r="L1" s="1" t="s">
        <v>1</v>
      </c>
    </row>
    <row r="2" spans="2:19" s="1" customFormat="1"/>
    <row r="3" spans="2:19" ht="21">
      <c r="B3" s="73" t="s">
        <v>179</v>
      </c>
      <c r="G3" s="2" t="s">
        <v>1</v>
      </c>
      <c r="H3" s="2" t="s">
        <v>1</v>
      </c>
      <c r="S3" s="2" t="s">
        <v>1</v>
      </c>
    </row>
    <row r="4" spans="2:19" ht="21">
      <c r="B4" s="73">
        <v>2026</v>
      </c>
    </row>
    <row r="5" spans="2:19" ht="10.9" customHeight="1">
      <c r="B5" s="74"/>
      <c r="C5" s="75"/>
    </row>
    <row r="6" spans="2:19" ht="10.9" customHeight="1">
      <c r="C6" s="76" t="s">
        <v>92</v>
      </c>
    </row>
    <row r="7" spans="2:19" ht="31.15" customHeight="1">
      <c r="B7" s="87" t="s">
        <v>91</v>
      </c>
      <c r="C7" s="77"/>
      <c r="D7"/>
    </row>
    <row r="8" spans="2:19" ht="15">
      <c r="B8" s="78"/>
      <c r="C8" s="76" t="s">
        <v>94</v>
      </c>
      <c r="D8" s="76" t="s">
        <v>95</v>
      </c>
      <c r="E8" s="76" t="s">
        <v>96</v>
      </c>
    </row>
    <row r="9" spans="2:19" ht="36.6" customHeight="1">
      <c r="B9" s="88" t="s">
        <v>97</v>
      </c>
      <c r="C9" s="79"/>
      <c r="D9" s="80"/>
      <c r="E9" s="80"/>
    </row>
    <row r="11" spans="2:19" ht="37.5">
      <c r="B11" s="72" t="s">
        <v>340</v>
      </c>
    </row>
    <row r="12" spans="2:19" ht="15.75">
      <c r="B12" s="2" t="s">
        <v>87</v>
      </c>
      <c r="C12" s="3"/>
    </row>
    <row r="13" spans="2:19" ht="15.75">
      <c r="B13" s="63" t="s">
        <v>325</v>
      </c>
      <c r="C13" s="3"/>
    </row>
    <row r="14" spans="2:19" ht="61.9" customHeight="1">
      <c r="B14" s="81" t="s">
        <v>98</v>
      </c>
      <c r="C14" s="3"/>
    </row>
    <row r="15" spans="2:19" ht="60.75" customHeight="1">
      <c r="B15" s="82" t="s">
        <v>335</v>
      </c>
      <c r="C15" s="3"/>
    </row>
    <row r="16" spans="2:19" ht="15.75">
      <c r="B16" s="83"/>
      <c r="C16" s="3"/>
    </row>
    <row r="17" spans="2:4" ht="15.75">
      <c r="B17" s="84"/>
      <c r="C17" s="3"/>
    </row>
    <row r="18" spans="2:4" ht="15.75">
      <c r="B18" s="3"/>
      <c r="C18" s="3"/>
    </row>
    <row r="19" spans="2:4" ht="15.75">
      <c r="B19" s="3"/>
      <c r="C19" s="3"/>
    </row>
    <row r="22" spans="2:4">
      <c r="D22" s="2" t="s">
        <v>1</v>
      </c>
    </row>
    <row r="24" spans="2:4" hidden="1">
      <c r="B24" s="85" t="s">
        <v>99</v>
      </c>
      <c r="C24" s="85" t="s">
        <v>93</v>
      </c>
      <c r="D24" s="2" t="s">
        <v>145</v>
      </c>
    </row>
    <row r="25" spans="2:4" hidden="1">
      <c r="B25" s="86" t="s">
        <v>100</v>
      </c>
      <c r="C25" s="86" t="s">
        <v>101</v>
      </c>
      <c r="D25" s="2" t="s">
        <v>180</v>
      </c>
    </row>
    <row r="26" spans="2:4" hidden="1">
      <c r="B26" s="86" t="s">
        <v>102</v>
      </c>
      <c r="C26" s="86" t="s">
        <v>103</v>
      </c>
      <c r="D26" s="2" t="s">
        <v>181</v>
      </c>
    </row>
    <row r="27" spans="2:4" hidden="1">
      <c r="B27" s="86" t="s">
        <v>104</v>
      </c>
      <c r="C27" s="86" t="s">
        <v>105</v>
      </c>
      <c r="D27" s="2" t="s">
        <v>182</v>
      </c>
    </row>
    <row r="28" spans="2:4" hidden="1">
      <c r="B28" s="86" t="s">
        <v>106</v>
      </c>
      <c r="C28" s="86" t="s">
        <v>107</v>
      </c>
      <c r="D28" s="2" t="s">
        <v>183</v>
      </c>
    </row>
    <row r="29" spans="2:4" hidden="1">
      <c r="B29" s="86" t="s">
        <v>108</v>
      </c>
      <c r="C29" s="86" t="s">
        <v>109</v>
      </c>
      <c r="D29" s="2" t="s">
        <v>184</v>
      </c>
    </row>
    <row r="30" spans="2:4" hidden="1">
      <c r="B30" s="86" t="s">
        <v>110</v>
      </c>
      <c r="C30" s="86" t="s">
        <v>111</v>
      </c>
      <c r="D30" s="2" t="s">
        <v>185</v>
      </c>
    </row>
    <row r="31" spans="2:4" hidden="1">
      <c r="B31" s="86" t="s">
        <v>112</v>
      </c>
      <c r="C31" s="86" t="s">
        <v>113</v>
      </c>
      <c r="D31" s="2" t="s">
        <v>186</v>
      </c>
    </row>
    <row r="32" spans="2:4" hidden="1">
      <c r="B32" s="86" t="s">
        <v>114</v>
      </c>
      <c r="C32" s="86" t="s">
        <v>115</v>
      </c>
      <c r="D32" s="2" t="s">
        <v>187</v>
      </c>
    </row>
    <row r="33" spans="2:4" hidden="1">
      <c r="B33" s="86" t="s">
        <v>116</v>
      </c>
      <c r="C33" s="86" t="s">
        <v>117</v>
      </c>
      <c r="D33" s="2" t="s">
        <v>188</v>
      </c>
    </row>
    <row r="34" spans="2:4" hidden="1">
      <c r="B34" s="86" t="s">
        <v>118</v>
      </c>
      <c r="C34" s="86" t="s">
        <v>119</v>
      </c>
      <c r="D34" s="2" t="s">
        <v>189</v>
      </c>
    </row>
    <row r="35" spans="2:4" hidden="1">
      <c r="B35" s="86" t="s">
        <v>120</v>
      </c>
      <c r="C35" s="86" t="s">
        <v>121</v>
      </c>
      <c r="D35" s="2" t="s">
        <v>190</v>
      </c>
    </row>
    <row r="36" spans="2:4" hidden="1">
      <c r="B36" s="86" t="s">
        <v>122</v>
      </c>
      <c r="C36" s="86" t="s">
        <v>123</v>
      </c>
      <c r="D36" s="2" t="s">
        <v>191</v>
      </c>
    </row>
    <row r="37" spans="2:4" hidden="1">
      <c r="B37" s="86" t="s">
        <v>124</v>
      </c>
      <c r="C37" s="86" t="s">
        <v>125</v>
      </c>
      <c r="D37" s="2" t="s">
        <v>192</v>
      </c>
    </row>
    <row r="38" spans="2:4" hidden="1">
      <c r="B38" s="86" t="s">
        <v>126</v>
      </c>
      <c r="C38" s="86" t="s">
        <v>127</v>
      </c>
      <c r="D38" s="2" t="s">
        <v>193</v>
      </c>
    </row>
    <row r="39" spans="2:4" hidden="1">
      <c r="B39" s="86" t="s">
        <v>128</v>
      </c>
      <c r="C39" s="86" t="s">
        <v>129</v>
      </c>
      <c r="D39" s="2" t="s">
        <v>194</v>
      </c>
    </row>
    <row r="40" spans="2:4" hidden="1">
      <c r="B40" s="86" t="s">
        <v>130</v>
      </c>
      <c r="C40" s="86" t="s">
        <v>131</v>
      </c>
      <c r="D40" s="2" t="s">
        <v>195</v>
      </c>
    </row>
    <row r="41" spans="2:4" hidden="1">
      <c r="B41" s="86" t="s">
        <v>132</v>
      </c>
      <c r="C41" s="86" t="s">
        <v>133</v>
      </c>
      <c r="D41" s="2" t="s">
        <v>196</v>
      </c>
    </row>
    <row r="42" spans="2:4" hidden="1">
      <c r="B42" s="86" t="s">
        <v>134</v>
      </c>
      <c r="C42" s="86" t="s">
        <v>135</v>
      </c>
      <c r="D42" s="2" t="s">
        <v>197</v>
      </c>
    </row>
    <row r="43" spans="2:4" hidden="1">
      <c r="B43" s="86" t="s">
        <v>136</v>
      </c>
      <c r="C43" s="86" t="s">
        <v>137</v>
      </c>
      <c r="D43" s="2" t="s">
        <v>198</v>
      </c>
    </row>
    <row r="44" spans="2:4" hidden="1">
      <c r="B44" s="86" t="s">
        <v>326</v>
      </c>
      <c r="C44" s="86" t="s">
        <v>138</v>
      </c>
      <c r="D44" s="2" t="s">
        <v>199</v>
      </c>
    </row>
    <row r="45" spans="2:4" hidden="1">
      <c r="B45" s="86" t="s">
        <v>141</v>
      </c>
      <c r="C45" s="86" t="s">
        <v>139</v>
      </c>
      <c r="D45" s="2" t="s">
        <v>200</v>
      </c>
    </row>
    <row r="46" spans="2:4" hidden="1">
      <c r="B46" s="86" t="s">
        <v>332</v>
      </c>
      <c r="C46" s="86" t="s">
        <v>140</v>
      </c>
      <c r="D46" s="2" t="s">
        <v>201</v>
      </c>
    </row>
    <row r="51" spans="2:3">
      <c r="B51" s="7"/>
      <c r="C51" s="7"/>
    </row>
    <row r="52" spans="2:3">
      <c r="B52" s="7"/>
      <c r="C52" s="7"/>
    </row>
    <row r="53" spans="2:3">
      <c r="B53" s="7"/>
      <c r="C53" s="7"/>
    </row>
    <row r="54" spans="2:3">
      <c r="B54" s="7"/>
      <c r="C54" s="7"/>
    </row>
    <row r="55" spans="2:3">
      <c r="B55" s="7"/>
      <c r="C55" s="7"/>
    </row>
    <row r="56" spans="2:3">
      <c r="B56" s="7"/>
      <c r="C56" s="7"/>
    </row>
  </sheetData>
  <dataValidations count="1">
    <dataValidation type="list" allowBlank="1" showInputMessage="1" showErrorMessage="1" error="Välj kommun/samkommun från listan." sqref="C7" xr:uid="{65AFB81A-4769-4E20-A3C9-0D729D3976D7}">
      <formula1>$B$25:$B$46</formula1>
    </dataValidation>
  </dataValidations>
  <hyperlinks>
    <hyperlink ref="B13" r:id="rId1" xr:uid="{526DE062-7CE1-4742-BD70-D5D1E0F2AAD0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U28"/>
  <sheetViews>
    <sheetView showGridLines="0" workbookViewId="0">
      <selection activeCell="K1" sqref="K1"/>
    </sheetView>
  </sheetViews>
  <sheetFormatPr defaultColWidth="9.140625" defaultRowHeight="12.75"/>
  <cols>
    <col min="1" max="1" width="36.42578125" style="2" customWidth="1"/>
    <col min="2" max="16384" width="9.140625" style="2"/>
  </cols>
  <sheetData>
    <row r="1" spans="1:21" ht="18.75">
      <c r="A1" s="10" t="s">
        <v>337</v>
      </c>
    </row>
    <row r="3" spans="1:21">
      <c r="A3" s="2" t="s">
        <v>80</v>
      </c>
    </row>
    <row r="4" spans="1:21" ht="17.25" customHeight="1">
      <c r="A4" s="71" t="s">
        <v>336</v>
      </c>
    </row>
    <row r="6" spans="1:21" ht="15.6" customHeight="1">
      <c r="A6" s="2" t="s">
        <v>82</v>
      </c>
    </row>
    <row r="7" spans="1:21" ht="15.6" customHeight="1">
      <c r="A7" s="2" t="s">
        <v>0</v>
      </c>
    </row>
    <row r="8" spans="1:21" ht="15.6" customHeight="1">
      <c r="A8" s="2" t="s">
        <v>81</v>
      </c>
    </row>
    <row r="9" spans="1:21" ht="15.6" customHeight="1">
      <c r="A9" s="2" t="s">
        <v>83</v>
      </c>
    </row>
    <row r="10" spans="1:21" ht="15.6" customHeight="1">
      <c r="A10" s="2" t="s">
        <v>84</v>
      </c>
      <c r="L10" s="2" t="s">
        <v>1</v>
      </c>
      <c r="O10" s="2" t="s">
        <v>1</v>
      </c>
    </row>
    <row r="11" spans="1:21" ht="15.6" customHeight="1">
      <c r="A11" s="2" t="s">
        <v>2</v>
      </c>
      <c r="U11" s="2" t="s">
        <v>1</v>
      </c>
    </row>
    <row r="12" spans="1:21" ht="15.6" customHeight="1"/>
    <row r="13" spans="1:21" ht="15.6" customHeight="1">
      <c r="A13" s="2" t="s">
        <v>327</v>
      </c>
    </row>
    <row r="14" spans="1:21" ht="15.6" customHeight="1">
      <c r="A14" s="2" t="s">
        <v>328</v>
      </c>
    </row>
    <row r="15" spans="1:21" ht="15.6" customHeight="1">
      <c r="A15" s="2" t="s">
        <v>329</v>
      </c>
    </row>
    <row r="16" spans="1:21" ht="15.6" customHeight="1"/>
    <row r="17" spans="1:1" ht="18.600000000000001" customHeight="1"/>
    <row r="18" spans="1:1" ht="18.600000000000001" customHeight="1">
      <c r="A18" s="72" t="s">
        <v>142</v>
      </c>
    </row>
    <row r="19" spans="1:1" ht="18.600000000000001" customHeight="1">
      <c r="A19" s="2" t="s">
        <v>87</v>
      </c>
    </row>
    <row r="20" spans="1:1" ht="13.15" customHeight="1">
      <c r="A20" s="63" t="s">
        <v>325</v>
      </c>
    </row>
    <row r="22" spans="1:1" ht="21.6" customHeight="1">
      <c r="A22" s="2" t="s">
        <v>88</v>
      </c>
    </row>
    <row r="23" spans="1:1">
      <c r="A23" s="2" t="s">
        <v>89</v>
      </c>
    </row>
    <row r="24" spans="1:1">
      <c r="A24" s="2" t="s">
        <v>90</v>
      </c>
    </row>
    <row r="25" spans="1:1" ht="37.15" customHeight="1">
      <c r="A25" s="2" t="s">
        <v>339</v>
      </c>
    </row>
    <row r="26" spans="1:1">
      <c r="A26" s="4" t="s">
        <v>333</v>
      </c>
    </row>
    <row r="27" spans="1:1">
      <c r="A27" s="146" t="s">
        <v>334</v>
      </c>
    </row>
    <row r="28" spans="1:1" ht="19.5" customHeight="1"/>
  </sheetData>
  <phoneticPr fontId="0" type="noConversion"/>
  <hyperlinks>
    <hyperlink ref="A20" r:id="rId1" xr:uid="{3873E8A4-5692-4BEE-A067-BB6C4144D02B}"/>
  </hyperlinks>
  <pageMargins left="0.59055118110236227" right="0.19685039370078741" top="0.59055118110236227" bottom="0.98425196850393704" header="0.51181102362204722" footer="0.51181102362204722"/>
  <pageSetup paperSize="9" orientation="portrait" horizontalDpi="4294967292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>
    <tabColor theme="3" tint="0.39997558519241921"/>
    <pageSetUpPr fitToPage="1"/>
  </sheetPr>
  <dimension ref="A1:AC98"/>
  <sheetViews>
    <sheetView showGridLines="0" zoomScaleNormal="100" workbookViewId="0">
      <selection activeCell="W19" sqref="W19"/>
    </sheetView>
  </sheetViews>
  <sheetFormatPr defaultColWidth="9.140625" defaultRowHeight="12.75"/>
  <cols>
    <col min="1" max="1" width="5.7109375" style="2" customWidth="1"/>
    <col min="2" max="2" width="2.42578125" style="2" customWidth="1"/>
    <col min="3" max="3" width="3" style="2" customWidth="1"/>
    <col min="4" max="4" width="46.140625" style="2" customWidth="1"/>
    <col min="5" max="5" width="6" style="2" hidden="1" customWidth="1"/>
    <col min="6" max="6" width="5" style="2" hidden="1" customWidth="1"/>
    <col min="7" max="7" width="3.28515625" style="7" customWidth="1"/>
    <col min="8" max="8" width="18" style="2" customWidth="1"/>
    <col min="9" max="9" width="5.28515625" style="2" hidden="1" customWidth="1"/>
    <col min="10" max="10" width="5.85546875" style="2" hidden="1" customWidth="1"/>
    <col min="11" max="11" width="3" style="2" customWidth="1"/>
    <col min="12" max="12" width="3.28515625" style="7" customWidth="1"/>
    <col min="13" max="13" width="18" style="2" customWidth="1"/>
    <col min="14" max="14" width="2.7109375" style="2" customWidth="1"/>
    <col min="15" max="15" width="6.28515625" style="91" customWidth="1"/>
    <col min="16" max="16" width="6.85546875" style="91" customWidth="1"/>
    <col min="17" max="17" width="6.5703125" style="91" customWidth="1"/>
    <col min="18" max="18" width="7.28515625" style="91" customWidth="1"/>
    <col min="19" max="16384" width="9.140625" style="2"/>
  </cols>
  <sheetData>
    <row r="1" spans="1:29" ht="12.6" customHeight="1">
      <c r="A1" s="6" t="s">
        <v>3</v>
      </c>
    </row>
    <row r="2" spans="1:29" ht="16.899999999999999" customHeight="1">
      <c r="A2" s="31" t="s">
        <v>343</v>
      </c>
      <c r="O2" s="91" t="s">
        <v>1</v>
      </c>
      <c r="Q2" s="91" t="s">
        <v>1</v>
      </c>
    </row>
    <row r="3" spans="1:29" ht="6" customHeight="1">
      <c r="A3" s="5"/>
      <c r="D3" s="5"/>
      <c r="E3" s="5"/>
    </row>
    <row r="4" spans="1:29" ht="41.45" customHeight="1">
      <c r="A4" s="32" t="s">
        <v>4</v>
      </c>
      <c r="B4" s="3"/>
      <c r="C4" s="3"/>
      <c r="D4" s="3"/>
      <c r="E4" s="3"/>
      <c r="F4" s="3"/>
      <c r="G4" s="8"/>
      <c r="H4" s="139" t="s">
        <v>342</v>
      </c>
      <c r="I4" s="139"/>
      <c r="J4" s="139"/>
      <c r="K4" s="142"/>
      <c r="L4" s="143"/>
      <c r="M4" s="140" t="s">
        <v>341</v>
      </c>
      <c r="N4" s="142"/>
      <c r="O4" s="139" t="s">
        <v>143</v>
      </c>
      <c r="P4" s="144"/>
    </row>
    <row r="5" spans="1:29" ht="5.45" customHeight="1">
      <c r="A5" s="9"/>
      <c r="B5" s="9"/>
      <c r="C5" s="9"/>
      <c r="D5" s="3" t="s">
        <v>1</v>
      </c>
      <c r="E5" s="3"/>
      <c r="F5" s="3"/>
      <c r="G5" s="8"/>
      <c r="H5" s="3"/>
      <c r="I5" s="3"/>
      <c r="J5" s="3"/>
      <c r="L5" s="8"/>
      <c r="M5" s="3"/>
    </row>
    <row r="6" spans="1:29" ht="16.5" customHeight="1" thickBot="1">
      <c r="A6" s="5" t="s">
        <v>5</v>
      </c>
      <c r="B6" s="10"/>
      <c r="C6" s="10"/>
      <c r="D6" s="3"/>
      <c r="E6" s="3"/>
      <c r="F6" s="5"/>
      <c r="G6" s="8"/>
      <c r="H6" s="11"/>
      <c r="I6" s="3"/>
      <c r="J6" s="3"/>
      <c r="K6" s="126" t="s">
        <v>286</v>
      </c>
      <c r="L6" s="8"/>
    </row>
    <row r="7" spans="1:29" ht="18" customHeight="1">
      <c r="A7" s="33"/>
      <c r="B7" s="34"/>
      <c r="C7" s="34"/>
      <c r="D7" s="35"/>
      <c r="E7" s="35"/>
      <c r="F7" s="35"/>
      <c r="G7" s="24"/>
      <c r="H7" s="36" t="s">
        <v>6</v>
      </c>
      <c r="I7" s="119"/>
      <c r="J7" s="119"/>
      <c r="K7" s="96"/>
      <c r="L7" s="24"/>
      <c r="M7" s="36" t="s">
        <v>6</v>
      </c>
      <c r="O7" s="101" t="s">
        <v>202</v>
      </c>
      <c r="P7" s="102"/>
      <c r="Q7" s="101" t="s">
        <v>203</v>
      </c>
      <c r="R7" s="103"/>
      <c r="S7" s="2" t="s">
        <v>1</v>
      </c>
      <c r="T7" s="128" t="s">
        <v>301</v>
      </c>
      <c r="U7" s="135"/>
      <c r="V7" s="135"/>
      <c r="W7" s="135"/>
      <c r="X7" s="135"/>
      <c r="Y7" s="135"/>
      <c r="Z7" s="135"/>
      <c r="AA7" s="135"/>
      <c r="AB7" s="135"/>
      <c r="AC7" s="129"/>
    </row>
    <row r="8" spans="1:29" ht="16.5" customHeight="1">
      <c r="A8" s="37"/>
      <c r="B8" s="38" t="s">
        <v>7</v>
      </c>
      <c r="C8" s="38" t="s">
        <v>8</v>
      </c>
      <c r="D8" s="38"/>
      <c r="E8" s="25" t="s">
        <v>211</v>
      </c>
      <c r="F8" s="38" t="s">
        <v>212</v>
      </c>
      <c r="G8" s="39" t="s">
        <v>7</v>
      </c>
      <c r="H8" s="12"/>
      <c r="I8" s="124" t="s">
        <v>211</v>
      </c>
      <c r="J8" s="122" t="s">
        <v>212</v>
      </c>
      <c r="K8" s="65"/>
      <c r="L8" s="39" t="s">
        <v>7</v>
      </c>
      <c r="M8" s="12"/>
      <c r="O8" s="104">
        <f>SUM(H9:H12)</f>
        <v>0</v>
      </c>
      <c r="Q8" s="104">
        <f>SUM(M9:M12)</f>
        <v>0</v>
      </c>
      <c r="R8" s="105"/>
      <c r="T8" s="141" t="s">
        <v>344</v>
      </c>
      <c r="AC8" s="131"/>
    </row>
    <row r="9" spans="1:29" ht="16.5" customHeight="1">
      <c r="A9" s="37" t="s">
        <v>9</v>
      </c>
      <c r="B9" s="40"/>
      <c r="C9" s="38"/>
      <c r="D9" s="38" t="s">
        <v>302</v>
      </c>
      <c r="E9" s="38"/>
      <c r="F9" s="38" t="s">
        <v>238</v>
      </c>
      <c r="G9" s="39"/>
      <c r="H9" s="12"/>
      <c r="I9" s="120"/>
      <c r="J9" s="122" t="s">
        <v>238</v>
      </c>
      <c r="K9" s="65"/>
      <c r="L9" s="39"/>
      <c r="M9" s="12"/>
      <c r="O9" s="106"/>
      <c r="Q9" s="106"/>
      <c r="R9" s="105"/>
      <c r="T9" s="141" t="s">
        <v>330</v>
      </c>
      <c r="AC9" s="131"/>
    </row>
    <row r="10" spans="1:29" ht="16.5" customHeight="1">
      <c r="A10" s="37"/>
      <c r="B10" s="40"/>
      <c r="C10" s="40"/>
      <c r="D10" s="38" t="s">
        <v>303</v>
      </c>
      <c r="E10" s="38"/>
      <c r="F10" s="38" t="s">
        <v>239</v>
      </c>
      <c r="G10" s="39"/>
      <c r="H10" s="12"/>
      <c r="I10" s="120"/>
      <c r="J10" s="122" t="s">
        <v>239</v>
      </c>
      <c r="K10" s="65"/>
      <c r="L10" s="39"/>
      <c r="M10" s="12"/>
      <c r="O10" s="106"/>
      <c r="Q10" s="106"/>
      <c r="R10" s="105"/>
      <c r="T10" s="141" t="s">
        <v>331</v>
      </c>
      <c r="AC10" s="131"/>
    </row>
    <row r="11" spans="1:29" ht="16.5" customHeight="1">
      <c r="A11" s="67"/>
      <c r="B11" s="68"/>
      <c r="C11" s="68"/>
      <c r="D11" s="38" t="s">
        <v>85</v>
      </c>
      <c r="E11" s="38"/>
      <c r="F11" s="38" t="s">
        <v>240</v>
      </c>
      <c r="G11" s="69"/>
      <c r="H11" s="12"/>
      <c r="I11" s="120"/>
      <c r="J11" s="122" t="s">
        <v>240</v>
      </c>
      <c r="K11" s="65"/>
      <c r="L11" s="69"/>
      <c r="M11" s="12"/>
      <c r="O11" s="106"/>
      <c r="P11" s="107"/>
      <c r="Q11" s="106"/>
      <c r="R11" s="108"/>
      <c r="T11" s="141"/>
      <c r="AC11" s="131"/>
    </row>
    <row r="12" spans="1:29" ht="16.5" customHeight="1">
      <c r="A12" s="67"/>
      <c r="B12" s="68"/>
      <c r="C12" s="68"/>
      <c r="D12" s="38" t="s">
        <v>304</v>
      </c>
      <c r="E12" s="38"/>
      <c r="F12" s="38" t="s">
        <v>242</v>
      </c>
      <c r="G12" s="69"/>
      <c r="H12" s="12"/>
      <c r="I12" s="120"/>
      <c r="J12" s="122" t="s">
        <v>242</v>
      </c>
      <c r="K12" s="65"/>
      <c r="L12" s="69"/>
      <c r="M12" s="12"/>
      <c r="O12" s="106"/>
      <c r="P12" s="107"/>
      <c r="Q12" s="106"/>
      <c r="R12" s="108"/>
      <c r="T12" s="130"/>
      <c r="AC12" s="131"/>
    </row>
    <row r="13" spans="1:29" ht="16.5" customHeight="1">
      <c r="A13" s="37"/>
      <c r="B13" s="40" t="s">
        <v>10</v>
      </c>
      <c r="C13" s="38" t="s">
        <v>11</v>
      </c>
      <c r="D13" s="38"/>
      <c r="E13" s="38"/>
      <c r="F13" s="38" t="s">
        <v>241</v>
      </c>
      <c r="G13" s="41" t="s">
        <v>10</v>
      </c>
      <c r="H13" s="12"/>
      <c r="I13" s="120"/>
      <c r="J13" s="122" t="s">
        <v>241</v>
      </c>
      <c r="K13" s="65"/>
      <c r="L13" s="41" t="s">
        <v>10</v>
      </c>
      <c r="M13" s="12"/>
      <c r="O13" s="104">
        <f>SUM(H14:H20)*(-1)</f>
        <v>0</v>
      </c>
      <c r="Q13" s="104">
        <f>SUM(M14:M20)*(-1)</f>
        <v>0</v>
      </c>
      <c r="R13" s="105"/>
      <c r="T13" s="130"/>
      <c r="AC13" s="131"/>
    </row>
    <row r="14" spans="1:29" ht="16.5" customHeight="1">
      <c r="A14" s="37" t="s">
        <v>9</v>
      </c>
      <c r="B14" s="40"/>
      <c r="C14" s="40"/>
      <c r="D14" s="38" t="s">
        <v>12</v>
      </c>
      <c r="E14" s="38"/>
      <c r="F14" s="38" t="s">
        <v>243</v>
      </c>
      <c r="G14" s="41" t="s">
        <v>10</v>
      </c>
      <c r="H14" s="12"/>
      <c r="I14" s="120"/>
      <c r="J14" s="122" t="s">
        <v>243</v>
      </c>
      <c r="K14" s="65"/>
      <c r="L14" s="41" t="s">
        <v>10</v>
      </c>
      <c r="M14" s="12"/>
      <c r="O14" s="106"/>
      <c r="Q14" s="106"/>
      <c r="R14" s="105"/>
      <c r="T14" s="130"/>
      <c r="AC14" s="131"/>
    </row>
    <row r="15" spans="1:29" ht="16.5" customHeight="1">
      <c r="A15" s="37"/>
      <c r="B15" s="40"/>
      <c r="C15" s="40"/>
      <c r="D15" s="38" t="s">
        <v>13</v>
      </c>
      <c r="E15" s="38"/>
      <c r="F15" s="38" t="s">
        <v>244</v>
      </c>
      <c r="G15" s="41" t="s">
        <v>10</v>
      </c>
      <c r="H15" s="12"/>
      <c r="I15" s="120"/>
      <c r="J15" s="122" t="s">
        <v>244</v>
      </c>
      <c r="K15" s="65"/>
      <c r="L15" s="41" t="s">
        <v>10</v>
      </c>
      <c r="M15" s="12"/>
      <c r="O15" s="106"/>
      <c r="Q15" s="106"/>
      <c r="R15" s="105"/>
      <c r="T15" s="130"/>
      <c r="AC15" s="131"/>
    </row>
    <row r="16" spans="1:29" ht="16.5" customHeight="1">
      <c r="A16" s="37"/>
      <c r="B16" s="40"/>
      <c r="C16" s="40"/>
      <c r="D16" s="38" t="s">
        <v>14</v>
      </c>
      <c r="E16" s="38"/>
      <c r="F16" s="38" t="s">
        <v>245</v>
      </c>
      <c r="G16" s="41" t="s">
        <v>10</v>
      </c>
      <c r="H16" s="12"/>
      <c r="I16" s="120"/>
      <c r="J16" s="122" t="s">
        <v>245</v>
      </c>
      <c r="K16" s="65"/>
      <c r="L16" s="41" t="s">
        <v>10</v>
      </c>
      <c r="M16" s="12"/>
      <c r="O16" s="106"/>
      <c r="Q16" s="106"/>
      <c r="R16" s="105"/>
      <c r="T16" s="130"/>
      <c r="AC16" s="131"/>
    </row>
    <row r="17" spans="1:29" ht="16.5" customHeight="1">
      <c r="A17" s="37"/>
      <c r="B17" s="40"/>
      <c r="C17" s="40"/>
      <c r="D17" s="38" t="s">
        <v>15</v>
      </c>
      <c r="E17" s="38"/>
      <c r="F17" s="38" t="s">
        <v>246</v>
      </c>
      <c r="G17" s="41" t="s">
        <v>10</v>
      </c>
      <c r="H17" s="12"/>
      <c r="I17" s="120"/>
      <c r="J17" s="122" t="s">
        <v>246</v>
      </c>
      <c r="K17" s="65"/>
      <c r="L17" s="41" t="s">
        <v>10</v>
      </c>
      <c r="M17" s="12"/>
      <c r="O17" s="106"/>
      <c r="Q17" s="106"/>
      <c r="R17" s="105"/>
      <c r="T17" s="130"/>
      <c r="AC17" s="131"/>
    </row>
    <row r="18" spans="1:29" ht="16.5" customHeight="1">
      <c r="A18" s="37"/>
      <c r="B18" s="40"/>
      <c r="C18" s="40"/>
      <c r="D18" s="38" t="s">
        <v>16</v>
      </c>
      <c r="E18" s="38"/>
      <c r="F18" s="38" t="s">
        <v>247</v>
      </c>
      <c r="G18" s="41" t="s">
        <v>10</v>
      </c>
      <c r="H18" s="12"/>
      <c r="I18" s="120"/>
      <c r="J18" s="122" t="s">
        <v>247</v>
      </c>
      <c r="K18" s="65"/>
      <c r="L18" s="41" t="s">
        <v>10</v>
      </c>
      <c r="M18" s="12"/>
      <c r="O18" s="106"/>
      <c r="Q18" s="106"/>
      <c r="R18" s="105"/>
      <c r="T18" s="130"/>
      <c r="AC18" s="131"/>
    </row>
    <row r="19" spans="1:29" ht="16.5" customHeight="1">
      <c r="A19" s="37"/>
      <c r="B19" s="40"/>
      <c r="C19" s="40"/>
      <c r="D19" s="38" t="s">
        <v>17</v>
      </c>
      <c r="E19" s="38"/>
      <c r="F19" s="38" t="s">
        <v>248</v>
      </c>
      <c r="G19" s="41" t="s">
        <v>10</v>
      </c>
      <c r="H19" s="12"/>
      <c r="I19" s="120"/>
      <c r="J19" s="122" t="s">
        <v>248</v>
      </c>
      <c r="K19" s="65"/>
      <c r="L19" s="41" t="s">
        <v>10</v>
      </c>
      <c r="M19" s="12"/>
      <c r="O19" s="106"/>
      <c r="Q19" s="106"/>
      <c r="R19" s="105"/>
      <c r="T19" s="130"/>
      <c r="AC19" s="131"/>
    </row>
    <row r="20" spans="1:29" ht="16.5" customHeight="1" thickBot="1">
      <c r="A20" s="37"/>
      <c r="B20" s="40"/>
      <c r="C20" s="40"/>
      <c r="D20" s="38" t="s">
        <v>86</v>
      </c>
      <c r="E20" s="38"/>
      <c r="F20" s="38" t="s">
        <v>249</v>
      </c>
      <c r="G20" s="41" t="s">
        <v>10</v>
      </c>
      <c r="H20" s="70"/>
      <c r="I20" s="120"/>
      <c r="J20" s="122" t="s">
        <v>249</v>
      </c>
      <c r="K20" s="65"/>
      <c r="L20" s="41" t="s">
        <v>10</v>
      </c>
      <c r="M20" s="70"/>
      <c r="O20" s="106"/>
      <c r="P20" s="107"/>
      <c r="Q20" s="106"/>
      <c r="R20" s="108"/>
      <c r="T20" s="130"/>
      <c r="AC20" s="131"/>
    </row>
    <row r="21" spans="1:29" ht="16.5" customHeight="1" thickBot="1">
      <c r="A21" s="37" t="s">
        <v>1</v>
      </c>
      <c r="B21" s="42" t="s">
        <v>18</v>
      </c>
      <c r="C21" s="43" t="s">
        <v>19</v>
      </c>
      <c r="D21" s="43"/>
      <c r="E21" s="43"/>
      <c r="F21" s="64" t="s">
        <v>250</v>
      </c>
      <c r="G21" s="44"/>
      <c r="H21" s="13"/>
      <c r="I21" s="120"/>
      <c r="J21" s="122" t="s">
        <v>250</v>
      </c>
      <c r="K21" s="65"/>
      <c r="L21" s="44"/>
      <c r="M21" s="13"/>
      <c r="O21" s="104">
        <f>H8-H13</f>
        <v>0</v>
      </c>
      <c r="P21" s="91">
        <f>IF(G21="-",-H21,H21)</f>
        <v>0</v>
      </c>
      <c r="Q21" s="104">
        <f>M8-M13</f>
        <v>0</v>
      </c>
      <c r="R21" s="105">
        <f>IF(L21="-",-M21,M21)</f>
        <v>0</v>
      </c>
      <c r="T21" s="130"/>
      <c r="AC21" s="131"/>
    </row>
    <row r="22" spans="1:29" ht="16.5" customHeight="1">
      <c r="A22" s="37"/>
      <c r="B22" s="38" t="s">
        <v>1</v>
      </c>
      <c r="C22" s="38" t="s">
        <v>305</v>
      </c>
      <c r="D22" s="38"/>
      <c r="E22" s="38"/>
      <c r="F22" s="65" t="s">
        <v>251</v>
      </c>
      <c r="G22" s="39"/>
      <c r="H22" s="14"/>
      <c r="I22" s="120"/>
      <c r="J22" s="122" t="s">
        <v>251</v>
      </c>
      <c r="K22" s="65"/>
      <c r="L22" s="39"/>
      <c r="M22" s="14"/>
      <c r="O22" s="106"/>
      <c r="Q22" s="106"/>
      <c r="R22" s="105"/>
      <c r="T22" s="130"/>
      <c r="AC22" s="131"/>
    </row>
    <row r="23" spans="1:29" ht="16.5" customHeight="1">
      <c r="A23" s="37"/>
      <c r="B23" s="40" t="s">
        <v>7</v>
      </c>
      <c r="C23" s="38" t="s">
        <v>20</v>
      </c>
      <c r="D23" s="38"/>
      <c r="E23" s="38"/>
      <c r="F23" s="65" t="s">
        <v>252</v>
      </c>
      <c r="G23" s="39" t="s">
        <v>7</v>
      </c>
      <c r="H23" s="15"/>
      <c r="I23" s="120"/>
      <c r="J23" s="122" t="s">
        <v>252</v>
      </c>
      <c r="K23" s="65"/>
      <c r="L23" s="39" t="s">
        <v>7</v>
      </c>
      <c r="M23" s="15"/>
      <c r="O23" s="106"/>
      <c r="Q23" s="106"/>
      <c r="R23" s="105"/>
      <c r="T23" s="130"/>
      <c r="AC23" s="131"/>
    </row>
    <row r="24" spans="1:29" ht="16.5" customHeight="1">
      <c r="A24" s="37"/>
      <c r="B24" s="40" t="s">
        <v>7</v>
      </c>
      <c r="C24" s="38" t="s">
        <v>21</v>
      </c>
      <c r="D24" s="38"/>
      <c r="E24" s="38"/>
      <c r="F24" s="65" t="s">
        <v>253</v>
      </c>
      <c r="G24" s="39" t="s">
        <v>7</v>
      </c>
      <c r="H24" s="15"/>
      <c r="I24" s="120"/>
      <c r="J24" s="122" t="s">
        <v>253</v>
      </c>
      <c r="K24" s="65"/>
      <c r="L24" s="39" t="s">
        <v>7</v>
      </c>
      <c r="M24" s="15"/>
      <c r="O24" s="106"/>
      <c r="Q24" s="106"/>
      <c r="R24" s="105"/>
      <c r="T24" s="130"/>
      <c r="AC24" s="131"/>
    </row>
    <row r="25" spans="1:29" ht="16.5" customHeight="1">
      <c r="A25" s="37"/>
      <c r="B25" s="40" t="s">
        <v>7</v>
      </c>
      <c r="C25" s="38" t="s">
        <v>22</v>
      </c>
      <c r="D25" s="38"/>
      <c r="E25" s="38"/>
      <c r="F25" s="65" t="s">
        <v>254</v>
      </c>
      <c r="G25" s="39" t="s">
        <v>7</v>
      </c>
      <c r="H25" s="15"/>
      <c r="I25" s="120"/>
      <c r="J25" s="122" t="s">
        <v>254</v>
      </c>
      <c r="K25" s="65"/>
      <c r="L25" s="39" t="s">
        <v>7</v>
      </c>
      <c r="M25" s="15"/>
      <c r="O25" s="106"/>
      <c r="Q25" s="106"/>
      <c r="R25" s="105"/>
      <c r="T25" s="130"/>
      <c r="AC25" s="131"/>
    </row>
    <row r="26" spans="1:29" ht="16.5" customHeight="1">
      <c r="A26" s="37"/>
      <c r="B26" s="40" t="s">
        <v>7</v>
      </c>
      <c r="C26" s="38" t="s">
        <v>306</v>
      </c>
      <c r="D26" s="38"/>
      <c r="E26" s="38"/>
      <c r="F26" s="65" t="s">
        <v>255</v>
      </c>
      <c r="G26" s="39" t="s">
        <v>7</v>
      </c>
      <c r="H26" s="15"/>
      <c r="I26" s="120"/>
      <c r="J26" s="122" t="s">
        <v>255</v>
      </c>
      <c r="K26" s="65"/>
      <c r="L26" s="39" t="s">
        <v>7</v>
      </c>
      <c r="M26" s="15"/>
      <c r="O26" s="106"/>
      <c r="Q26" s="106"/>
      <c r="R26" s="105"/>
      <c r="T26" s="130"/>
      <c r="AC26" s="131"/>
    </row>
    <row r="27" spans="1:29" ht="16.5" customHeight="1">
      <c r="A27" s="37"/>
      <c r="B27" s="40" t="s">
        <v>7</v>
      </c>
      <c r="C27" s="38" t="s">
        <v>23</v>
      </c>
      <c r="D27" s="38"/>
      <c r="E27" s="38"/>
      <c r="F27" s="65" t="s">
        <v>256</v>
      </c>
      <c r="G27" s="39" t="s">
        <v>7</v>
      </c>
      <c r="H27" s="15"/>
      <c r="I27" s="120"/>
      <c r="J27" s="122" t="s">
        <v>256</v>
      </c>
      <c r="K27" s="65"/>
      <c r="L27" s="39" t="s">
        <v>7</v>
      </c>
      <c r="M27" s="15"/>
      <c r="O27" s="106"/>
      <c r="Q27" s="106"/>
      <c r="R27" s="105"/>
      <c r="T27" s="130"/>
      <c r="AC27" s="131"/>
    </row>
    <row r="28" spans="1:29" ht="16.5" customHeight="1">
      <c r="A28" s="45"/>
      <c r="B28" s="40" t="s">
        <v>7</v>
      </c>
      <c r="C28" s="38" t="s">
        <v>24</v>
      </c>
      <c r="D28" s="38"/>
      <c r="E28" s="38"/>
      <c r="F28" s="65" t="s">
        <v>257</v>
      </c>
      <c r="G28" s="39" t="s">
        <v>7</v>
      </c>
      <c r="H28" s="16"/>
      <c r="I28" s="120"/>
      <c r="J28" s="122" t="s">
        <v>257</v>
      </c>
      <c r="K28" s="65"/>
      <c r="L28" s="39" t="s">
        <v>7</v>
      </c>
      <c r="M28" s="16"/>
      <c r="O28" s="106"/>
      <c r="Q28" s="106"/>
      <c r="R28" s="105"/>
      <c r="T28" s="130"/>
      <c r="AC28" s="131"/>
    </row>
    <row r="29" spans="1:29" ht="16.5" customHeight="1">
      <c r="A29" s="37" t="s">
        <v>9</v>
      </c>
      <c r="B29" s="40"/>
      <c r="C29" s="38"/>
      <c r="D29" s="38" t="s">
        <v>25</v>
      </c>
      <c r="E29" s="38"/>
      <c r="F29" s="65" t="s">
        <v>258</v>
      </c>
      <c r="G29" s="39"/>
      <c r="H29" s="16"/>
      <c r="I29" s="120"/>
      <c r="J29" s="122" t="s">
        <v>258</v>
      </c>
      <c r="K29" s="65"/>
      <c r="L29" s="39"/>
      <c r="M29" s="16"/>
      <c r="O29" s="106"/>
      <c r="Q29" s="106"/>
      <c r="R29" s="105"/>
      <c r="T29" s="130"/>
      <c r="AC29" s="131"/>
    </row>
    <row r="30" spans="1:29" ht="16.5" customHeight="1">
      <c r="A30" s="45"/>
      <c r="B30" s="40" t="s">
        <v>7</v>
      </c>
      <c r="C30" s="38" t="s">
        <v>26</v>
      </c>
      <c r="D30" s="38"/>
      <c r="E30" s="38"/>
      <c r="F30" s="65" t="s">
        <v>260</v>
      </c>
      <c r="G30" s="39" t="s">
        <v>7</v>
      </c>
      <c r="H30" s="16"/>
      <c r="I30" s="120"/>
      <c r="J30" s="122" t="s">
        <v>260</v>
      </c>
      <c r="K30" s="65"/>
      <c r="L30" s="39" t="s">
        <v>7</v>
      </c>
      <c r="M30" s="16"/>
      <c r="O30" s="106"/>
      <c r="Q30" s="106"/>
      <c r="R30" s="105"/>
      <c r="T30" s="130"/>
      <c r="AC30" s="131"/>
    </row>
    <row r="31" spans="1:29" ht="16.5" customHeight="1">
      <c r="A31" s="37" t="s">
        <v>9</v>
      </c>
      <c r="B31" s="40"/>
      <c r="C31" s="38"/>
      <c r="D31" s="38" t="s">
        <v>27</v>
      </c>
      <c r="E31" s="38"/>
      <c r="F31" s="65" t="s">
        <v>261</v>
      </c>
      <c r="G31" s="39"/>
      <c r="H31" s="17"/>
      <c r="I31" s="120"/>
      <c r="J31" s="122" t="s">
        <v>261</v>
      </c>
      <c r="K31" s="65"/>
      <c r="L31" s="39"/>
      <c r="M31" s="17"/>
      <c r="O31" s="106"/>
      <c r="Q31" s="106"/>
      <c r="R31" s="105"/>
      <c r="T31" s="130"/>
      <c r="AC31" s="131"/>
    </row>
    <row r="32" spans="1:29" ht="16.5" customHeight="1">
      <c r="A32" s="37"/>
      <c r="B32" s="40" t="s">
        <v>10</v>
      </c>
      <c r="C32" s="38" t="s">
        <v>28</v>
      </c>
      <c r="D32" s="38"/>
      <c r="E32" s="38"/>
      <c r="F32" s="65" t="s">
        <v>262</v>
      </c>
      <c r="G32" s="39" t="s">
        <v>10</v>
      </c>
      <c r="H32" s="18"/>
      <c r="I32" s="120"/>
      <c r="J32" s="122" t="s">
        <v>262</v>
      </c>
      <c r="K32" s="65"/>
      <c r="L32" s="39" t="s">
        <v>10</v>
      </c>
      <c r="M32" s="18"/>
      <c r="O32" s="106"/>
      <c r="Q32" s="106"/>
      <c r="R32" s="105"/>
      <c r="T32" s="130"/>
      <c r="AC32" s="131"/>
    </row>
    <row r="33" spans="1:29" ht="16.5" customHeight="1" thickBot="1">
      <c r="A33" s="37"/>
      <c r="B33" s="40" t="s">
        <v>10</v>
      </c>
      <c r="C33" s="38" t="s">
        <v>29</v>
      </c>
      <c r="D33" s="38"/>
      <c r="E33" s="38"/>
      <c r="F33" s="65" t="s">
        <v>259</v>
      </c>
      <c r="G33" s="39" t="s">
        <v>10</v>
      </c>
      <c r="H33" s="18"/>
      <c r="I33" s="120"/>
      <c r="J33" s="122" t="s">
        <v>259</v>
      </c>
      <c r="K33" s="65"/>
      <c r="L33" s="39" t="s">
        <v>10</v>
      </c>
      <c r="M33" s="18"/>
      <c r="O33" s="106"/>
      <c r="Q33" s="106"/>
      <c r="R33" s="105"/>
      <c r="T33" s="130"/>
      <c r="AC33" s="131"/>
    </row>
    <row r="34" spans="1:29" ht="16.5" customHeight="1" thickBot="1">
      <c r="A34" s="37"/>
      <c r="B34" s="42" t="s">
        <v>30</v>
      </c>
      <c r="C34" s="43" t="s">
        <v>31</v>
      </c>
      <c r="D34" s="43"/>
      <c r="E34" s="43"/>
      <c r="F34" s="64" t="s">
        <v>265</v>
      </c>
      <c r="G34" s="46"/>
      <c r="H34" s="19"/>
      <c r="I34" s="120"/>
      <c r="J34" s="122" t="s">
        <v>265</v>
      </c>
      <c r="K34" s="65"/>
      <c r="L34" s="46"/>
      <c r="M34" s="19"/>
      <c r="O34" s="104">
        <f>P21+H23+H24+H25+H26+H27+H28+H30-H32-H33</f>
        <v>0</v>
      </c>
      <c r="P34" s="91">
        <f>IF(G34="-",-H34,H34)</f>
        <v>0</v>
      </c>
      <c r="Q34" s="104">
        <f>R21+M23+M24+M25+M26+M27+M28+M30-M32-M33</f>
        <v>0</v>
      </c>
      <c r="R34" s="105">
        <f>IF(L34="-",-M34,M34)</f>
        <v>0</v>
      </c>
      <c r="T34" s="130"/>
      <c r="AC34" s="131"/>
    </row>
    <row r="35" spans="1:29" ht="16.5" customHeight="1">
      <c r="A35" s="37"/>
      <c r="B35" s="40" t="s">
        <v>10</v>
      </c>
      <c r="C35" s="38" t="s">
        <v>32</v>
      </c>
      <c r="D35" s="38"/>
      <c r="E35" s="38"/>
      <c r="F35" s="65" t="s">
        <v>266</v>
      </c>
      <c r="G35" s="39" t="s">
        <v>10</v>
      </c>
      <c r="H35" s="17"/>
      <c r="I35" s="120"/>
      <c r="J35" s="122" t="s">
        <v>266</v>
      </c>
      <c r="K35" s="65"/>
      <c r="L35" s="39" t="s">
        <v>10</v>
      </c>
      <c r="M35" s="17"/>
      <c r="O35" s="106"/>
      <c r="Q35" s="106"/>
      <c r="R35" s="105"/>
      <c r="T35" s="130"/>
      <c r="AC35" s="131"/>
    </row>
    <row r="36" spans="1:29" ht="16.5" customHeight="1">
      <c r="A36" s="37"/>
      <c r="B36" s="40" t="s">
        <v>7</v>
      </c>
      <c r="C36" s="38" t="s">
        <v>33</v>
      </c>
      <c r="D36" s="38"/>
      <c r="E36" s="38"/>
      <c r="F36" s="65" t="s">
        <v>267</v>
      </c>
      <c r="G36" s="39" t="s">
        <v>7</v>
      </c>
      <c r="H36" s="20"/>
      <c r="I36" s="120"/>
      <c r="J36" s="122" t="s">
        <v>267</v>
      </c>
      <c r="K36" s="65"/>
      <c r="L36" s="39" t="s">
        <v>7</v>
      </c>
      <c r="M36" s="20"/>
      <c r="O36" s="106"/>
      <c r="Q36" s="106"/>
      <c r="R36" s="105"/>
      <c r="T36" s="130"/>
      <c r="AC36" s="131"/>
    </row>
    <row r="37" spans="1:29" ht="16.5" customHeight="1" thickBot="1">
      <c r="A37" s="37"/>
      <c r="B37" s="40" t="s">
        <v>10</v>
      </c>
      <c r="C37" s="38" t="s">
        <v>34</v>
      </c>
      <c r="D37" s="38"/>
      <c r="E37" s="38"/>
      <c r="F37" s="65" t="s">
        <v>268</v>
      </c>
      <c r="G37" s="39" t="s">
        <v>10</v>
      </c>
      <c r="H37" s="17"/>
      <c r="I37" s="120"/>
      <c r="J37" s="122" t="s">
        <v>268</v>
      </c>
      <c r="K37" s="65"/>
      <c r="L37" s="39" t="s">
        <v>10</v>
      </c>
      <c r="M37" s="17"/>
      <c r="O37" s="106"/>
      <c r="Q37" s="106"/>
      <c r="R37" s="105"/>
      <c r="T37" s="130"/>
      <c r="AC37" s="131"/>
    </row>
    <row r="38" spans="1:29" ht="16.5" customHeight="1" thickBot="1">
      <c r="A38" s="47" t="s">
        <v>1</v>
      </c>
      <c r="B38" s="48" t="s">
        <v>18</v>
      </c>
      <c r="C38" s="48" t="s">
        <v>35</v>
      </c>
      <c r="D38" s="48"/>
      <c r="E38" s="48"/>
      <c r="F38" s="66" t="s">
        <v>269</v>
      </c>
      <c r="G38" s="49"/>
      <c r="H38" s="19"/>
      <c r="I38" s="121"/>
      <c r="J38" s="123" t="s">
        <v>269</v>
      </c>
      <c r="K38" s="95"/>
      <c r="L38" s="49"/>
      <c r="M38" s="19"/>
      <c r="O38" s="109">
        <f>P34-H35+H36-H37</f>
        <v>0</v>
      </c>
      <c r="P38" s="110">
        <f>IF(G38="-",-H38,H38)</f>
        <v>0</v>
      </c>
      <c r="Q38" s="109">
        <f>R34-M35+M36-M37</f>
        <v>0</v>
      </c>
      <c r="R38" s="111">
        <f>IF(L38="-",-M38,M38)</f>
        <v>0</v>
      </c>
      <c r="T38" s="133"/>
      <c r="U38" s="136"/>
      <c r="V38" s="136"/>
      <c r="W38" s="136"/>
      <c r="X38" s="136"/>
      <c r="Y38" s="136"/>
      <c r="Z38" s="136"/>
      <c r="AA38" s="136"/>
      <c r="AB38" s="136"/>
      <c r="AC38" s="134"/>
    </row>
    <row r="39" spans="1:29" ht="15" customHeight="1"/>
    <row r="48" spans="1:29" ht="27.75" customHeight="1"/>
    <row r="49" ht="27.75" customHeight="1"/>
    <row r="50" ht="27.75" customHeight="1"/>
    <row r="51" ht="27.75" customHeight="1"/>
    <row r="52" ht="27.75" customHeight="1"/>
    <row r="53" ht="27.75" customHeight="1"/>
    <row r="54" ht="27.75" customHeight="1"/>
    <row r="55" ht="27.75" customHeight="1"/>
    <row r="56" ht="27.75" customHeight="1"/>
    <row r="57" ht="27.75" customHeight="1"/>
    <row r="58" ht="27.75" customHeight="1"/>
    <row r="59" ht="27.75" customHeight="1"/>
    <row r="60" ht="27.75" customHeight="1"/>
    <row r="61" ht="27.75" customHeight="1"/>
    <row r="62" ht="27.75" customHeight="1"/>
    <row r="63" ht="27.75" customHeight="1"/>
    <row r="6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  <row r="93" ht="27.75" customHeight="1"/>
    <row r="94" ht="27.75" customHeight="1"/>
    <row r="95" ht="27.75" customHeight="1"/>
    <row r="96" ht="27.75" customHeight="1"/>
    <row r="97" ht="27.75" customHeight="1"/>
    <row r="98" ht="27.75" customHeight="1"/>
  </sheetData>
  <phoneticPr fontId="0" type="noConversion"/>
  <pageMargins left="0.78740157480314965" right="0.39370078740157483" top="0.39370078740157483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4">
    <tabColor theme="3" tint="0.39997558519241921"/>
  </sheetPr>
  <dimension ref="A1:AB26"/>
  <sheetViews>
    <sheetView showGridLines="0" workbookViewId="0">
      <selection activeCell="Q1" sqref="Q1"/>
    </sheetView>
  </sheetViews>
  <sheetFormatPr defaultColWidth="9.140625" defaultRowHeight="12.75"/>
  <cols>
    <col min="1" max="1" width="2" style="2" customWidth="1"/>
    <col min="2" max="2" width="6.42578125" style="2" customWidth="1"/>
    <col min="3" max="3" width="2.28515625" style="2" customWidth="1"/>
    <col min="4" max="4" width="58.140625" style="2" customWidth="1"/>
    <col min="5" max="5" width="4.5703125" style="2" hidden="1" customWidth="1"/>
    <col min="6" max="6" width="5" style="2" hidden="1" customWidth="1"/>
    <col min="7" max="7" width="3.28515625" style="7" customWidth="1"/>
    <col min="8" max="8" width="17.5703125" style="2" customWidth="1"/>
    <col min="9" max="9" width="2" style="2" customWidth="1"/>
    <col min="10" max="10" width="3.42578125" style="2" hidden="1" customWidth="1"/>
    <col min="11" max="11" width="5" style="2" hidden="1" customWidth="1"/>
    <col min="12" max="12" width="3.28515625" style="7" customWidth="1"/>
    <col min="13" max="13" width="17.5703125" style="2" customWidth="1"/>
    <col min="14" max="16384" width="9.140625" style="2"/>
  </cols>
  <sheetData>
    <row r="1" spans="1:28">
      <c r="A1" s="6" t="s">
        <v>3</v>
      </c>
    </row>
    <row r="2" spans="1:28" ht="42.6" customHeight="1">
      <c r="A2" s="6"/>
      <c r="H2" s="139" t="str">
        <f>RES!H4</f>
        <v>Budget 2026</v>
      </c>
      <c r="I2" s="142"/>
      <c r="J2" s="142"/>
      <c r="K2" s="142"/>
      <c r="L2" s="145"/>
      <c r="M2" s="140" t="str">
        <f>RES!M4</f>
        <v>Budget 2025 inklusive tilläggsbudget</v>
      </c>
    </row>
    <row r="3" spans="1:28" ht="19.5" thickBot="1">
      <c r="A3" s="5" t="s">
        <v>36</v>
      </c>
      <c r="B3" s="10"/>
      <c r="C3" s="10"/>
      <c r="D3" s="3"/>
      <c r="E3" s="3"/>
      <c r="F3" s="5"/>
      <c r="L3" s="1" t="s">
        <v>287</v>
      </c>
    </row>
    <row r="4" spans="1:28">
      <c r="A4" s="33" t="s">
        <v>1</v>
      </c>
      <c r="B4" s="34"/>
      <c r="C4" s="34"/>
      <c r="D4" s="35"/>
      <c r="E4" s="35"/>
      <c r="F4" s="35"/>
      <c r="G4" s="24"/>
      <c r="H4" s="36" t="s">
        <v>6</v>
      </c>
      <c r="I4" s="92"/>
      <c r="J4" s="96"/>
      <c r="K4" s="96"/>
      <c r="L4" s="24"/>
      <c r="M4" s="36" t="s">
        <v>6</v>
      </c>
      <c r="R4" s="128" t="s">
        <v>301</v>
      </c>
      <c r="S4" s="135"/>
      <c r="T4" s="135"/>
      <c r="U4" s="135"/>
      <c r="V4" s="135"/>
      <c r="W4" s="135"/>
      <c r="X4" s="135"/>
      <c r="Y4" s="135"/>
      <c r="Z4" s="135"/>
      <c r="AA4" s="135"/>
      <c r="AB4" s="129"/>
    </row>
    <row r="5" spans="1:28">
      <c r="A5" s="37"/>
      <c r="B5" s="40"/>
      <c r="C5" s="38" t="s">
        <v>75</v>
      </c>
      <c r="D5" s="38"/>
      <c r="E5" s="25" t="s">
        <v>213</v>
      </c>
      <c r="F5" s="38" t="s">
        <v>270</v>
      </c>
      <c r="G5" s="39"/>
      <c r="H5" s="21"/>
      <c r="I5" s="93"/>
      <c r="J5" s="125" t="s">
        <v>213</v>
      </c>
      <c r="K5" s="65" t="s">
        <v>270</v>
      </c>
      <c r="L5" s="39"/>
      <c r="M5" s="21"/>
      <c r="O5" s="71" t="s">
        <v>79</v>
      </c>
      <c r="R5" s="130"/>
      <c r="AB5" s="131"/>
    </row>
    <row r="6" spans="1:28">
      <c r="A6" s="50"/>
      <c r="B6" s="51"/>
      <c r="C6" s="38" t="s">
        <v>37</v>
      </c>
      <c r="D6" s="38"/>
      <c r="E6" s="38"/>
      <c r="F6" s="38" t="s">
        <v>271</v>
      </c>
      <c r="G6" s="52"/>
      <c r="H6" s="21"/>
      <c r="I6" s="93"/>
      <c r="J6" s="65"/>
      <c r="K6" s="65" t="s">
        <v>271</v>
      </c>
      <c r="L6" s="52"/>
      <c r="M6" s="21"/>
      <c r="R6" s="130"/>
      <c r="AB6" s="131"/>
    </row>
    <row r="7" spans="1:28">
      <c r="A7" s="50"/>
      <c r="B7" s="51"/>
      <c r="C7" s="38" t="s">
        <v>318</v>
      </c>
      <c r="D7" s="38"/>
      <c r="E7" s="38"/>
      <c r="F7" s="38" t="s">
        <v>272</v>
      </c>
      <c r="G7" s="52"/>
      <c r="H7" s="21"/>
      <c r="I7" s="93"/>
      <c r="J7" s="65"/>
      <c r="K7" s="65" t="s">
        <v>272</v>
      </c>
      <c r="L7" s="52"/>
      <c r="M7" s="100"/>
      <c r="R7" s="130" t="s">
        <v>317</v>
      </c>
      <c r="AB7" s="131"/>
    </row>
    <row r="8" spans="1:28" ht="21.75" customHeight="1">
      <c r="A8" s="50"/>
      <c r="B8" s="38" t="s">
        <v>38</v>
      </c>
      <c r="C8" s="38"/>
      <c r="D8" s="38"/>
      <c r="E8" s="38"/>
      <c r="F8" s="38"/>
      <c r="G8" s="52"/>
      <c r="H8" s="22"/>
      <c r="I8" s="65"/>
      <c r="J8" s="65"/>
      <c r="K8" s="65"/>
      <c r="L8" s="97"/>
      <c r="M8" s="98"/>
      <c r="R8" s="130"/>
      <c r="AB8" s="131"/>
    </row>
    <row r="9" spans="1:28">
      <c r="A9" s="50"/>
      <c r="B9" s="51"/>
      <c r="C9" s="38" t="s">
        <v>338</v>
      </c>
      <c r="D9" s="38"/>
      <c r="E9" s="38"/>
      <c r="F9" s="38" t="s">
        <v>289</v>
      </c>
      <c r="G9" s="52"/>
      <c r="H9" s="100"/>
      <c r="I9" s="65"/>
      <c r="J9" s="65"/>
      <c r="K9" s="65"/>
      <c r="L9" s="97"/>
      <c r="M9" s="89"/>
      <c r="R9" s="130"/>
      <c r="AB9" s="131"/>
    </row>
    <row r="10" spans="1:28" ht="13.5" thickBot="1">
      <c r="A10" s="53"/>
      <c r="B10" s="54"/>
      <c r="C10" s="55" t="s">
        <v>345</v>
      </c>
      <c r="D10" s="55"/>
      <c r="E10" s="55"/>
      <c r="F10" s="55" t="s">
        <v>290</v>
      </c>
      <c r="G10" s="56"/>
      <c r="H10" s="23"/>
      <c r="I10" s="95"/>
      <c r="J10" s="95"/>
      <c r="K10" s="95"/>
      <c r="L10" s="99"/>
      <c r="M10" s="90"/>
      <c r="R10" s="130"/>
      <c r="AB10" s="131"/>
    </row>
    <row r="11" spans="1:28">
      <c r="G11" s="2"/>
      <c r="L11" s="2"/>
      <c r="R11" s="130"/>
      <c r="AB11" s="131"/>
    </row>
    <row r="12" spans="1:28">
      <c r="G12" s="2"/>
      <c r="L12" s="2"/>
      <c r="R12" s="130"/>
      <c r="AB12" s="131"/>
    </row>
    <row r="13" spans="1:28">
      <c r="G13" s="2"/>
      <c r="L13" s="2"/>
      <c r="R13" s="130"/>
      <c r="AB13" s="131"/>
    </row>
    <row r="14" spans="1:28" ht="11.25" customHeight="1">
      <c r="C14" s="1"/>
      <c r="F14" s="1"/>
      <c r="R14" s="130"/>
      <c r="AB14" s="131"/>
    </row>
    <row r="15" spans="1:28" ht="16.5" thickBot="1">
      <c r="A15" s="5" t="s">
        <v>39</v>
      </c>
      <c r="B15" s="1"/>
      <c r="C15" s="1"/>
      <c r="F15" s="1"/>
      <c r="H15" s="1"/>
      <c r="L15" s="116" t="s">
        <v>288</v>
      </c>
      <c r="M15" s="1"/>
      <c r="R15" s="130"/>
      <c r="AB15" s="131"/>
    </row>
    <row r="16" spans="1:28">
      <c r="A16" s="57"/>
      <c r="B16" s="34"/>
      <c r="C16" s="35"/>
      <c r="D16" s="35"/>
      <c r="E16" s="35"/>
      <c r="F16" s="35"/>
      <c r="G16" s="24"/>
      <c r="H16" s="36" t="s">
        <v>6</v>
      </c>
      <c r="I16" s="92"/>
      <c r="J16" s="96"/>
      <c r="K16" s="96"/>
      <c r="L16" s="24"/>
      <c r="M16" s="36" t="s">
        <v>6</v>
      </c>
      <c r="R16" s="130"/>
      <c r="AB16" s="131"/>
    </row>
    <row r="17" spans="1:28" ht="15.75" customHeight="1">
      <c r="A17" s="37"/>
      <c r="B17" s="51" t="s">
        <v>319</v>
      </c>
      <c r="C17" s="38"/>
      <c r="D17" s="38"/>
      <c r="E17" s="38"/>
      <c r="F17" s="38"/>
      <c r="G17" s="25"/>
      <c r="H17" s="22"/>
      <c r="I17" s="93"/>
      <c r="J17" s="65"/>
      <c r="K17" s="65"/>
      <c r="L17" s="25"/>
      <c r="M17" s="22"/>
      <c r="R17" s="130"/>
      <c r="AB17" s="131"/>
    </row>
    <row r="18" spans="1:28" ht="15.75" customHeight="1">
      <c r="A18" s="37"/>
      <c r="B18" s="58" t="s">
        <v>10</v>
      </c>
      <c r="C18" s="38" t="s">
        <v>320</v>
      </c>
      <c r="D18" s="38"/>
      <c r="E18" s="25" t="s">
        <v>214</v>
      </c>
      <c r="F18" s="38" t="s">
        <v>254</v>
      </c>
      <c r="G18" s="26" t="s">
        <v>10</v>
      </c>
      <c r="H18" s="20"/>
      <c r="I18" s="93"/>
      <c r="J18" s="125" t="s">
        <v>214</v>
      </c>
      <c r="K18" s="65" t="s">
        <v>254</v>
      </c>
      <c r="L18" s="26" t="s">
        <v>10</v>
      </c>
      <c r="M18" s="20"/>
      <c r="R18" s="130"/>
      <c r="AB18" s="131"/>
    </row>
    <row r="19" spans="1:28" ht="15.75" customHeight="1">
      <c r="A19" s="37" t="s">
        <v>9</v>
      </c>
      <c r="B19" s="40"/>
      <c r="C19" s="38"/>
      <c r="D19" s="38" t="s">
        <v>40</v>
      </c>
      <c r="E19" s="38"/>
      <c r="F19" s="38" t="s">
        <v>273</v>
      </c>
      <c r="G19" s="26"/>
      <c r="H19" s="16"/>
      <c r="I19" s="93"/>
      <c r="J19" s="65"/>
      <c r="K19" s="65" t="s">
        <v>273</v>
      </c>
      <c r="L19" s="26"/>
      <c r="M19" s="16"/>
      <c r="R19" s="130"/>
      <c r="AB19" s="131"/>
    </row>
    <row r="20" spans="1:28" ht="15.75" customHeight="1">
      <c r="A20" s="37"/>
      <c r="B20" s="58" t="s">
        <v>7</v>
      </c>
      <c r="C20" s="38" t="s">
        <v>322</v>
      </c>
      <c r="D20" s="38"/>
      <c r="E20" s="38"/>
      <c r="F20" s="38" t="s">
        <v>255</v>
      </c>
      <c r="G20" s="26" t="s">
        <v>7</v>
      </c>
      <c r="H20" s="16"/>
      <c r="I20" s="93"/>
      <c r="J20" s="65"/>
      <c r="K20" s="65" t="s">
        <v>255</v>
      </c>
      <c r="L20" s="26" t="s">
        <v>7</v>
      </c>
      <c r="M20" s="16"/>
      <c r="R20" s="130"/>
      <c r="AB20" s="131"/>
    </row>
    <row r="21" spans="1:28" ht="15.75" customHeight="1">
      <c r="A21" s="37" t="s">
        <v>9</v>
      </c>
      <c r="B21" s="40"/>
      <c r="C21" s="38"/>
      <c r="D21" s="38" t="s">
        <v>41</v>
      </c>
      <c r="E21" s="38"/>
      <c r="F21" s="38" t="s">
        <v>274</v>
      </c>
      <c r="G21" s="26"/>
      <c r="H21" s="16"/>
      <c r="I21" s="93"/>
      <c r="J21" s="65"/>
      <c r="K21" s="65" t="s">
        <v>274</v>
      </c>
      <c r="L21" s="26"/>
      <c r="M21" s="16"/>
      <c r="R21" s="130"/>
      <c r="AB21" s="131"/>
    </row>
    <row r="22" spans="1:28" ht="15.75" customHeight="1">
      <c r="A22" s="37"/>
      <c r="B22" s="51" t="s">
        <v>324</v>
      </c>
      <c r="C22" s="40"/>
      <c r="D22" s="38"/>
      <c r="E22" s="38"/>
      <c r="F22" s="38"/>
      <c r="G22" s="26"/>
      <c r="H22" s="22"/>
      <c r="I22" s="93"/>
      <c r="J22" s="65"/>
      <c r="K22" s="65"/>
      <c r="L22" s="26"/>
      <c r="M22" s="22"/>
      <c r="R22" s="130"/>
      <c r="AB22" s="131"/>
    </row>
    <row r="23" spans="1:28" ht="15.75" customHeight="1">
      <c r="A23" s="37"/>
      <c r="B23" s="58" t="s">
        <v>7</v>
      </c>
      <c r="C23" s="38" t="s">
        <v>42</v>
      </c>
      <c r="D23" s="38"/>
      <c r="E23" s="38"/>
      <c r="F23" s="38" t="s">
        <v>275</v>
      </c>
      <c r="G23" s="26" t="s">
        <v>7</v>
      </c>
      <c r="H23" s="20"/>
      <c r="I23" s="93"/>
      <c r="J23" s="65"/>
      <c r="K23" s="65" t="s">
        <v>275</v>
      </c>
      <c r="L23" s="26" t="s">
        <v>7</v>
      </c>
      <c r="M23" s="20"/>
      <c r="R23" s="130"/>
      <c r="AB23" s="131"/>
    </row>
    <row r="24" spans="1:28" ht="15.75" customHeight="1">
      <c r="A24" s="37"/>
      <c r="B24" s="59" t="s">
        <v>10</v>
      </c>
      <c r="C24" s="38" t="s">
        <v>43</v>
      </c>
      <c r="D24" s="38"/>
      <c r="E24" s="38"/>
      <c r="F24" s="38" t="s">
        <v>276</v>
      </c>
      <c r="G24" s="26" t="s">
        <v>10</v>
      </c>
      <c r="H24" s="20"/>
      <c r="I24" s="93"/>
      <c r="J24" s="65"/>
      <c r="K24" s="65" t="s">
        <v>276</v>
      </c>
      <c r="L24" s="26" t="s">
        <v>10</v>
      </c>
      <c r="M24" s="20"/>
      <c r="R24" s="130"/>
      <c r="AB24" s="131"/>
    </row>
    <row r="25" spans="1:28" ht="15.75" customHeight="1" thickBot="1">
      <c r="A25" s="47"/>
      <c r="B25" s="60" t="s">
        <v>44</v>
      </c>
      <c r="C25" s="55" t="s">
        <v>45</v>
      </c>
      <c r="D25" s="55"/>
      <c r="E25" s="55"/>
      <c r="F25" s="127" t="s">
        <v>277</v>
      </c>
      <c r="G25" s="27"/>
      <c r="H25" s="28"/>
      <c r="I25" s="94"/>
      <c r="J25" s="95"/>
      <c r="K25" s="95" t="s">
        <v>277</v>
      </c>
      <c r="L25" s="27"/>
      <c r="M25" s="28"/>
      <c r="R25" s="133"/>
      <c r="S25" s="136"/>
      <c r="T25" s="136"/>
      <c r="U25" s="136"/>
      <c r="V25" s="136"/>
      <c r="W25" s="136"/>
      <c r="X25" s="136"/>
      <c r="Y25" s="136"/>
      <c r="Z25" s="136"/>
      <c r="AA25" s="136"/>
      <c r="AB25" s="134"/>
    </row>
    <row r="26" spans="1:28" ht="17.25" customHeight="1">
      <c r="G26" s="2"/>
      <c r="H26" s="91">
        <f>IF(G25="-",-H25,H25)</f>
        <v>0</v>
      </c>
      <c r="L26" s="2"/>
      <c r="M26" s="91">
        <f>IF(L25="-",-M25,M25)</f>
        <v>0</v>
      </c>
    </row>
  </sheetData>
  <phoneticPr fontId="0" type="noConversion"/>
  <pageMargins left="0.78740157480314965" right="0.39370078740157483" top="0.39370078740157483" bottom="0.39370078740157483" header="0.51181102362204722" footer="0.51181102362204722"/>
  <pageSetup paperSize="9" scale="9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tabColor theme="5" tint="0.59999389629810485"/>
  </sheetPr>
  <dimension ref="A1:X92"/>
  <sheetViews>
    <sheetView showGridLines="0" zoomScaleNormal="100" workbookViewId="0">
      <selection activeCell="N1" sqref="N1"/>
    </sheetView>
  </sheetViews>
  <sheetFormatPr defaultColWidth="9.140625" defaultRowHeight="15.75"/>
  <cols>
    <col min="1" max="1" width="5.85546875" style="2" customWidth="1"/>
    <col min="2" max="2" width="2.42578125" style="3" customWidth="1"/>
    <col min="3" max="3" width="3" style="3" customWidth="1"/>
    <col min="4" max="4" width="55.42578125" style="3" customWidth="1"/>
    <col min="5" max="5" width="4" style="3" hidden="1" customWidth="1"/>
    <col min="6" max="6" width="4.5703125" style="2" hidden="1" customWidth="1"/>
    <col min="7" max="7" width="3.28515625" style="7" customWidth="1"/>
    <col min="8" max="8" width="18.140625" style="2" customWidth="1"/>
    <col min="9" max="9" width="3" style="2" customWidth="1"/>
    <col min="10" max="11" width="6.42578125" style="2" customWidth="1"/>
    <col min="12" max="16384" width="9.140625" style="2"/>
  </cols>
  <sheetData>
    <row r="1" spans="1:24" ht="14.25" customHeight="1">
      <c r="A1" s="6" t="s">
        <v>3</v>
      </c>
    </row>
    <row r="2" spans="1:24" ht="18.75" customHeight="1">
      <c r="A2" s="5" t="s">
        <v>46</v>
      </c>
      <c r="H2" s="1" t="str">
        <f>INV!H2</f>
        <v>Budget 2026</v>
      </c>
      <c r="J2" s="1" t="s">
        <v>143</v>
      </c>
    </row>
    <row r="3" spans="1:24" ht="6" customHeight="1">
      <c r="A3" s="5"/>
      <c r="D3" s="5"/>
      <c r="E3" s="5"/>
    </row>
    <row r="4" spans="1:24" ht="16.5" customHeight="1" thickBot="1">
      <c r="A4" s="5" t="s">
        <v>47</v>
      </c>
      <c r="B4" s="5"/>
      <c r="C4" s="5"/>
      <c r="F4" s="5"/>
      <c r="G4" s="8"/>
      <c r="H4" s="11"/>
    </row>
    <row r="5" spans="1:24" ht="18" customHeight="1">
      <c r="A5" s="33"/>
      <c r="B5" s="34"/>
      <c r="C5" s="34"/>
      <c r="D5" s="35"/>
      <c r="E5" s="35"/>
      <c r="F5" s="96"/>
      <c r="G5" s="24"/>
      <c r="H5" s="36" t="s">
        <v>6</v>
      </c>
      <c r="L5" s="2" t="s">
        <v>1</v>
      </c>
      <c r="M5" s="128" t="s">
        <v>301</v>
      </c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29"/>
    </row>
    <row r="6" spans="1:24" ht="15.75" customHeight="1">
      <c r="A6" s="37"/>
      <c r="B6" s="40" t="s">
        <v>7</v>
      </c>
      <c r="C6" s="38" t="s">
        <v>48</v>
      </c>
      <c r="D6" s="38"/>
      <c r="E6" s="25" t="s">
        <v>211</v>
      </c>
      <c r="F6" s="65" t="s">
        <v>293</v>
      </c>
      <c r="G6" s="39" t="s">
        <v>7</v>
      </c>
      <c r="H6" s="12"/>
      <c r="J6" s="128"/>
      <c r="K6" s="129"/>
      <c r="M6" s="130"/>
      <c r="X6" s="131"/>
    </row>
    <row r="7" spans="1:24" ht="15.75" customHeight="1">
      <c r="A7" s="37"/>
      <c r="B7" s="38" t="s">
        <v>7</v>
      </c>
      <c r="C7" s="38" t="s">
        <v>49</v>
      </c>
      <c r="D7" s="38"/>
      <c r="E7" s="38"/>
      <c r="F7" s="65" t="s">
        <v>294</v>
      </c>
      <c r="G7" s="39" t="s">
        <v>7</v>
      </c>
      <c r="H7" s="12"/>
      <c r="J7" s="130"/>
      <c r="K7" s="131"/>
      <c r="M7" s="130"/>
      <c r="X7" s="131"/>
    </row>
    <row r="8" spans="1:24" ht="15.75" customHeight="1">
      <c r="A8" s="37"/>
      <c r="B8" s="40" t="s">
        <v>7</v>
      </c>
      <c r="C8" s="38" t="s">
        <v>50</v>
      </c>
      <c r="D8" s="38"/>
      <c r="E8" s="38"/>
      <c r="F8" s="65" t="s">
        <v>295</v>
      </c>
      <c r="G8" s="26" t="s">
        <v>7</v>
      </c>
      <c r="H8" s="12"/>
      <c r="J8" s="130"/>
      <c r="K8" s="131"/>
      <c r="M8" s="130"/>
      <c r="X8" s="131"/>
    </row>
    <row r="9" spans="1:24" ht="15.75" customHeight="1">
      <c r="A9" s="37"/>
      <c r="B9" s="40" t="s">
        <v>7</v>
      </c>
      <c r="C9" s="38" t="s">
        <v>51</v>
      </c>
      <c r="D9" s="38"/>
      <c r="E9" s="38"/>
      <c r="F9" s="65" t="s">
        <v>296</v>
      </c>
      <c r="G9" s="26" t="s">
        <v>7</v>
      </c>
      <c r="H9" s="12"/>
      <c r="J9" s="130"/>
      <c r="K9" s="131"/>
      <c r="M9" s="130"/>
      <c r="X9" s="131"/>
    </row>
    <row r="10" spans="1:24" ht="15.75" customHeight="1">
      <c r="A10" s="37"/>
      <c r="B10" s="40" t="s">
        <v>10</v>
      </c>
      <c r="C10" s="38" t="s">
        <v>52</v>
      </c>
      <c r="D10" s="38"/>
      <c r="E10" s="38"/>
      <c r="F10" s="65" t="s">
        <v>245</v>
      </c>
      <c r="G10" s="41" t="s">
        <v>10</v>
      </c>
      <c r="H10" s="12"/>
      <c r="J10" s="130"/>
      <c r="K10" s="131"/>
      <c r="M10" s="130"/>
      <c r="X10" s="131"/>
    </row>
    <row r="11" spans="1:24" ht="15.75" customHeight="1">
      <c r="A11" s="37"/>
      <c r="B11" s="40" t="s">
        <v>10</v>
      </c>
      <c r="C11" s="38" t="s">
        <v>53</v>
      </c>
      <c r="D11" s="38"/>
      <c r="E11" s="38"/>
      <c r="F11" s="65" t="s">
        <v>246</v>
      </c>
      <c r="G11" s="39"/>
      <c r="H11" s="12"/>
      <c r="J11" s="130"/>
      <c r="K11" s="131"/>
      <c r="M11" s="130"/>
      <c r="X11" s="131"/>
    </row>
    <row r="12" spans="1:24" ht="15.75" customHeight="1">
      <c r="A12" s="37"/>
      <c r="B12" s="40" t="s">
        <v>10</v>
      </c>
      <c r="C12" s="38" t="s">
        <v>54</v>
      </c>
      <c r="D12" s="38"/>
      <c r="E12" s="38"/>
      <c r="F12" s="65" t="s">
        <v>291</v>
      </c>
      <c r="G12" s="39"/>
      <c r="H12" s="12"/>
      <c r="J12" s="130"/>
      <c r="K12" s="131"/>
      <c r="M12" s="130"/>
      <c r="X12" s="131"/>
    </row>
    <row r="13" spans="1:24" ht="15.75" customHeight="1">
      <c r="A13" s="37" t="s">
        <v>1</v>
      </c>
      <c r="B13" s="40" t="s">
        <v>10</v>
      </c>
      <c r="C13" s="38" t="s">
        <v>55</v>
      </c>
      <c r="D13" s="38"/>
      <c r="E13" s="38"/>
      <c r="F13" s="65" t="s">
        <v>292</v>
      </c>
      <c r="G13" s="26" t="s">
        <v>10</v>
      </c>
      <c r="H13" s="12"/>
      <c r="J13" s="130"/>
      <c r="K13" s="131"/>
      <c r="M13" s="130"/>
      <c r="X13" s="131"/>
    </row>
    <row r="14" spans="1:24" ht="15.75" customHeight="1">
      <c r="A14" s="37"/>
      <c r="B14" s="38" t="s">
        <v>10</v>
      </c>
      <c r="C14" s="38" t="s">
        <v>32</v>
      </c>
      <c r="D14" s="38"/>
      <c r="E14" s="38"/>
      <c r="F14" s="65" t="s">
        <v>297</v>
      </c>
      <c r="G14" s="26" t="s">
        <v>10</v>
      </c>
      <c r="H14" s="12"/>
      <c r="J14" s="130"/>
      <c r="K14" s="131"/>
      <c r="M14" s="130"/>
      <c r="X14" s="131"/>
    </row>
    <row r="15" spans="1:24" ht="15.75" customHeight="1" thickBot="1">
      <c r="A15" s="37"/>
      <c r="B15" s="38" t="s">
        <v>10</v>
      </c>
      <c r="C15" s="38" t="s">
        <v>56</v>
      </c>
      <c r="D15" s="38"/>
      <c r="E15" s="38"/>
      <c r="F15" s="65" t="s">
        <v>298</v>
      </c>
      <c r="G15" s="26" t="s">
        <v>10</v>
      </c>
      <c r="H15" s="12"/>
      <c r="J15" s="130"/>
      <c r="K15" s="131"/>
      <c r="M15" s="130"/>
      <c r="X15" s="131"/>
    </row>
    <row r="16" spans="1:24" ht="15.75" customHeight="1" thickBot="1">
      <c r="A16" s="37" t="s">
        <v>1</v>
      </c>
      <c r="B16" s="42" t="s">
        <v>18</v>
      </c>
      <c r="C16" s="43" t="s">
        <v>57</v>
      </c>
      <c r="D16" s="43"/>
      <c r="E16" s="43"/>
      <c r="F16" s="64" t="s">
        <v>299</v>
      </c>
      <c r="G16" s="44"/>
      <c r="H16" s="13"/>
      <c r="J16" s="132">
        <f>SUM(H6:H9)-SUM(H10:H15)</f>
        <v>0</v>
      </c>
      <c r="K16" s="131">
        <f>IF(G16="-",-H16,H16)</f>
        <v>0</v>
      </c>
      <c r="M16" s="130"/>
      <c r="X16" s="131"/>
    </row>
    <row r="17" spans="1:24" ht="15.75" customHeight="1">
      <c r="A17" s="45"/>
      <c r="B17" s="40" t="s">
        <v>7</v>
      </c>
      <c r="C17" s="38" t="s">
        <v>24</v>
      </c>
      <c r="D17" s="38"/>
      <c r="E17" s="38"/>
      <c r="F17" s="65" t="s">
        <v>257</v>
      </c>
      <c r="G17" s="39" t="s">
        <v>7</v>
      </c>
      <c r="H17" s="16"/>
      <c r="J17" s="130"/>
      <c r="K17" s="131"/>
      <c r="M17" s="130"/>
      <c r="X17" s="131"/>
    </row>
    <row r="18" spans="1:24" ht="15.75" customHeight="1">
      <c r="A18" s="37"/>
      <c r="B18" s="38" t="s">
        <v>7</v>
      </c>
      <c r="C18" s="38" t="s">
        <v>58</v>
      </c>
      <c r="D18" s="38"/>
      <c r="E18" s="38"/>
      <c r="F18" s="65" t="s">
        <v>264</v>
      </c>
      <c r="G18" s="26" t="s">
        <v>7</v>
      </c>
      <c r="H18" s="16"/>
      <c r="J18" s="130"/>
      <c r="K18" s="131"/>
      <c r="M18" s="130"/>
      <c r="X18" s="131"/>
    </row>
    <row r="19" spans="1:24" ht="15.75" customHeight="1">
      <c r="A19" s="45"/>
      <c r="B19" s="40" t="s">
        <v>7</v>
      </c>
      <c r="C19" s="38" t="s">
        <v>26</v>
      </c>
      <c r="D19" s="38"/>
      <c r="E19" s="38"/>
      <c r="F19" s="65" t="s">
        <v>260</v>
      </c>
      <c r="G19" s="39" t="s">
        <v>7</v>
      </c>
      <c r="H19" s="16"/>
      <c r="J19" s="130"/>
      <c r="K19" s="131"/>
      <c r="M19" s="130"/>
      <c r="X19" s="131"/>
    </row>
    <row r="20" spans="1:24" ht="15.75" customHeight="1">
      <c r="A20" s="37" t="s">
        <v>1</v>
      </c>
      <c r="B20" s="38" t="s">
        <v>10</v>
      </c>
      <c r="C20" s="38" t="s">
        <v>59</v>
      </c>
      <c r="D20" s="38"/>
      <c r="E20" s="38"/>
      <c r="F20" s="65" t="s">
        <v>284</v>
      </c>
      <c r="G20" s="26" t="s">
        <v>10</v>
      </c>
      <c r="H20" s="17"/>
      <c r="J20" s="130"/>
      <c r="K20" s="131"/>
      <c r="M20" s="130"/>
      <c r="X20" s="131"/>
    </row>
    <row r="21" spans="1:24" ht="15.75" customHeight="1">
      <c r="A21" s="37"/>
      <c r="B21" s="40" t="s">
        <v>10</v>
      </c>
      <c r="C21" s="38" t="s">
        <v>60</v>
      </c>
      <c r="D21" s="38"/>
      <c r="E21" s="38"/>
      <c r="F21" s="65" t="s">
        <v>285</v>
      </c>
      <c r="G21" s="39" t="s">
        <v>10</v>
      </c>
      <c r="H21" s="18"/>
      <c r="J21" s="130"/>
      <c r="K21" s="131"/>
      <c r="M21" s="130"/>
      <c r="X21" s="131"/>
    </row>
    <row r="22" spans="1:24" ht="15.75" customHeight="1">
      <c r="A22" s="37"/>
      <c r="B22" s="38" t="s">
        <v>10</v>
      </c>
      <c r="C22" s="38" t="s">
        <v>61</v>
      </c>
      <c r="D22" s="38"/>
      <c r="E22" s="38"/>
      <c r="F22" s="65" t="s">
        <v>263</v>
      </c>
      <c r="G22" s="26" t="s">
        <v>10</v>
      </c>
      <c r="H22" s="18"/>
      <c r="J22" s="130"/>
      <c r="K22" s="131"/>
      <c r="M22" s="130"/>
      <c r="X22" s="131"/>
    </row>
    <row r="23" spans="1:24" ht="15.75" customHeight="1" thickBot="1">
      <c r="A23" s="37"/>
      <c r="B23" s="40" t="s">
        <v>10</v>
      </c>
      <c r="C23" s="38" t="s">
        <v>29</v>
      </c>
      <c r="D23" s="38"/>
      <c r="E23" s="38"/>
      <c r="F23" s="65" t="s">
        <v>259</v>
      </c>
      <c r="G23" s="39" t="s">
        <v>10</v>
      </c>
      <c r="H23" s="18"/>
      <c r="J23" s="130"/>
      <c r="K23" s="131"/>
      <c r="M23" s="130"/>
      <c r="X23" s="131"/>
    </row>
    <row r="24" spans="1:24" ht="15.75" customHeight="1" thickBot="1">
      <c r="A24" s="37"/>
      <c r="B24" s="42" t="s">
        <v>30</v>
      </c>
      <c r="C24" s="43" t="s">
        <v>62</v>
      </c>
      <c r="D24" s="43"/>
      <c r="E24" s="43"/>
      <c r="F24" s="64" t="s">
        <v>300</v>
      </c>
      <c r="G24" s="61"/>
      <c r="H24" s="19"/>
      <c r="J24" s="132">
        <f>K16+SUM(H17:H19)-SUM(H20:H23)</f>
        <v>0</v>
      </c>
      <c r="K24" s="131">
        <f>IF(G24="-",-H24,H24)</f>
        <v>0</v>
      </c>
      <c r="M24" s="130"/>
      <c r="X24" s="131"/>
    </row>
    <row r="25" spans="1:24" ht="15.75" customHeight="1">
      <c r="A25" s="37"/>
      <c r="B25" s="40" t="s">
        <v>7</v>
      </c>
      <c r="C25" s="38" t="s">
        <v>33</v>
      </c>
      <c r="D25" s="38"/>
      <c r="E25" s="38"/>
      <c r="F25" s="65" t="s">
        <v>267</v>
      </c>
      <c r="G25" s="39" t="s">
        <v>7</v>
      </c>
      <c r="H25" s="20"/>
      <c r="J25" s="130"/>
      <c r="K25" s="131"/>
      <c r="M25" s="130"/>
      <c r="X25" s="131"/>
    </row>
    <row r="26" spans="1:24" ht="15.75" customHeight="1" thickBot="1">
      <c r="A26" s="37"/>
      <c r="B26" s="40" t="s">
        <v>10</v>
      </c>
      <c r="C26" s="38" t="s">
        <v>34</v>
      </c>
      <c r="D26" s="38"/>
      <c r="E26" s="38"/>
      <c r="F26" s="65" t="s">
        <v>268</v>
      </c>
      <c r="G26" s="39" t="s">
        <v>10</v>
      </c>
      <c r="H26" s="17"/>
      <c r="J26" s="130"/>
      <c r="K26" s="131"/>
      <c r="M26" s="130"/>
      <c r="X26" s="131"/>
    </row>
    <row r="27" spans="1:24" ht="15.75" customHeight="1" thickBot="1">
      <c r="A27" s="47" t="s">
        <v>1</v>
      </c>
      <c r="B27" s="48" t="s">
        <v>18</v>
      </c>
      <c r="C27" s="48" t="s">
        <v>63</v>
      </c>
      <c r="D27" s="48"/>
      <c r="E27" s="48"/>
      <c r="F27" s="66" t="s">
        <v>269</v>
      </c>
      <c r="G27" s="62"/>
      <c r="H27" s="19"/>
      <c r="J27" s="132">
        <f>K24+H25-H26</f>
        <v>0</v>
      </c>
      <c r="K27" s="131">
        <f>IF(G27="-",-H27,H27)</f>
        <v>0</v>
      </c>
      <c r="M27" s="130"/>
      <c r="X27" s="131"/>
    </row>
    <row r="28" spans="1:24" ht="15" customHeight="1">
      <c r="J28" s="130"/>
      <c r="K28" s="131"/>
      <c r="M28" s="130"/>
      <c r="X28" s="131"/>
    </row>
    <row r="29" spans="1:24" ht="16.5" customHeight="1" thickBot="1">
      <c r="A29" s="5" t="s">
        <v>64</v>
      </c>
      <c r="B29" s="5"/>
      <c r="C29" s="5"/>
      <c r="F29" s="5"/>
      <c r="G29" s="8"/>
      <c r="H29" s="11"/>
      <c r="J29" s="130"/>
      <c r="K29" s="131"/>
      <c r="M29" s="130"/>
      <c r="X29" s="131"/>
    </row>
    <row r="30" spans="1:24" ht="15.75" customHeight="1">
      <c r="A30" s="33" t="s">
        <v>1</v>
      </c>
      <c r="B30" s="34"/>
      <c r="C30" s="34"/>
      <c r="D30" s="35"/>
      <c r="E30" s="35"/>
      <c r="F30" s="35"/>
      <c r="G30" s="24"/>
      <c r="H30" s="36" t="s">
        <v>6</v>
      </c>
      <c r="J30" s="130"/>
      <c r="K30" s="131"/>
      <c r="M30" s="130"/>
      <c r="X30" s="131"/>
    </row>
    <row r="31" spans="1:24" ht="15.75" customHeight="1">
      <c r="A31" s="37"/>
      <c r="B31" s="40"/>
      <c r="C31" s="38" t="s">
        <v>75</v>
      </c>
      <c r="D31" s="38"/>
      <c r="E31" s="25" t="s">
        <v>213</v>
      </c>
      <c r="F31" s="38" t="s">
        <v>270</v>
      </c>
      <c r="G31" s="39"/>
      <c r="H31" s="21"/>
      <c r="J31" s="130"/>
      <c r="K31" s="131"/>
      <c r="M31" s="130"/>
      <c r="X31" s="131"/>
    </row>
    <row r="32" spans="1:24" ht="15.75" customHeight="1">
      <c r="A32" s="50"/>
      <c r="B32" s="51"/>
      <c r="C32" s="38" t="s">
        <v>37</v>
      </c>
      <c r="D32" s="38"/>
      <c r="E32" s="38"/>
      <c r="F32" s="38" t="s">
        <v>271</v>
      </c>
      <c r="G32" s="52"/>
      <c r="H32" s="21"/>
      <c r="J32" s="130"/>
      <c r="K32" s="131"/>
      <c r="M32" s="130"/>
      <c r="X32" s="131"/>
    </row>
    <row r="33" spans="1:24" ht="15.75" customHeight="1">
      <c r="A33" s="50"/>
      <c r="B33" s="51"/>
      <c r="C33" s="38" t="s">
        <v>318</v>
      </c>
      <c r="D33" s="38"/>
      <c r="E33" s="38"/>
      <c r="F33" s="38" t="s">
        <v>272</v>
      </c>
      <c r="G33" s="52"/>
      <c r="H33" s="21"/>
      <c r="J33" s="130"/>
      <c r="K33" s="131"/>
      <c r="M33" s="130" t="s">
        <v>317</v>
      </c>
      <c r="X33" s="131"/>
    </row>
    <row r="34" spans="1:24" ht="15.75" customHeight="1">
      <c r="A34" s="50"/>
      <c r="B34" s="38" t="s">
        <v>38</v>
      </c>
      <c r="C34" s="38"/>
      <c r="D34" s="38"/>
      <c r="E34" s="38"/>
      <c r="F34" s="38"/>
      <c r="G34" s="52"/>
      <c r="H34" s="22"/>
      <c r="J34" s="130"/>
      <c r="K34" s="131"/>
      <c r="M34" s="130"/>
      <c r="X34" s="131"/>
    </row>
    <row r="35" spans="1:24" ht="15.75" customHeight="1">
      <c r="A35" s="50"/>
      <c r="B35" s="51"/>
      <c r="C35" s="38" t="s">
        <v>338</v>
      </c>
      <c r="D35" s="38"/>
      <c r="E35" s="38"/>
      <c r="F35" s="38" t="s">
        <v>289</v>
      </c>
      <c r="G35" s="52"/>
      <c r="H35" s="21"/>
      <c r="J35" s="130"/>
      <c r="K35" s="131"/>
      <c r="M35" s="130"/>
      <c r="X35" s="131"/>
    </row>
    <row r="36" spans="1:24" ht="15.75" customHeight="1" thickBot="1">
      <c r="A36" s="53"/>
      <c r="B36" s="54"/>
      <c r="C36" s="55" t="s">
        <v>345</v>
      </c>
      <c r="D36" s="55"/>
      <c r="E36" s="55"/>
      <c r="F36" s="55" t="s">
        <v>290</v>
      </c>
      <c r="G36" s="56"/>
      <c r="H36" s="23"/>
      <c r="J36" s="130"/>
      <c r="K36" s="131"/>
      <c r="M36" s="130"/>
      <c r="X36" s="131"/>
    </row>
    <row r="37" spans="1:24" ht="8.25" customHeight="1">
      <c r="A37" s="10"/>
      <c r="J37" s="130"/>
      <c r="K37" s="131"/>
      <c r="M37" s="130"/>
      <c r="X37" s="131"/>
    </row>
    <row r="38" spans="1:24" ht="5.25" customHeight="1">
      <c r="C38" s="5"/>
      <c r="F38" s="5"/>
      <c r="J38" s="130"/>
      <c r="K38" s="131"/>
      <c r="M38" s="130"/>
      <c r="X38" s="131"/>
    </row>
    <row r="39" spans="1:24" ht="17.25" customHeight="1" thickBot="1">
      <c r="A39" s="5" t="s">
        <v>65</v>
      </c>
      <c r="B39" s="5"/>
      <c r="C39" s="5"/>
      <c r="F39" s="5"/>
      <c r="H39" s="5"/>
      <c r="J39" s="130"/>
      <c r="K39" s="131"/>
      <c r="M39" s="130"/>
      <c r="X39" s="131"/>
    </row>
    <row r="40" spans="1:24" ht="21.75" customHeight="1">
      <c r="A40" s="57"/>
      <c r="B40" s="34"/>
      <c r="C40" s="35"/>
      <c r="D40" s="35"/>
      <c r="E40" s="35"/>
      <c r="F40" s="35"/>
      <c r="G40" s="24"/>
      <c r="H40" s="36" t="s">
        <v>6</v>
      </c>
      <c r="J40" s="130"/>
      <c r="K40" s="131"/>
      <c r="M40" s="130"/>
      <c r="X40" s="131"/>
    </row>
    <row r="41" spans="1:24" ht="14.25" customHeight="1">
      <c r="A41" s="37" t="s">
        <v>7</v>
      </c>
      <c r="B41" s="38" t="s">
        <v>66</v>
      </c>
      <c r="C41" s="38"/>
      <c r="D41" s="38"/>
      <c r="E41" s="25" t="s">
        <v>214</v>
      </c>
      <c r="F41" s="38" t="s">
        <v>275</v>
      </c>
      <c r="G41" s="25"/>
      <c r="H41" s="22"/>
      <c r="J41" s="130"/>
      <c r="K41" s="131"/>
      <c r="M41" s="130"/>
      <c r="X41" s="131"/>
    </row>
    <row r="42" spans="1:24" ht="16.5" customHeight="1">
      <c r="A42" s="37"/>
      <c r="B42" s="59" t="s">
        <v>1</v>
      </c>
      <c r="C42" s="38" t="s">
        <v>67</v>
      </c>
      <c r="D42" s="38"/>
      <c r="E42" s="38"/>
      <c r="F42" s="38" t="s">
        <v>280</v>
      </c>
      <c r="G42" s="26" t="s">
        <v>7</v>
      </c>
      <c r="H42" s="20"/>
      <c r="J42" s="130"/>
      <c r="K42" s="131"/>
      <c r="M42" s="130"/>
      <c r="X42" s="131"/>
    </row>
    <row r="43" spans="1:24" ht="16.5" customHeight="1">
      <c r="A43" s="37"/>
      <c r="B43" s="59" t="s">
        <v>1</v>
      </c>
      <c r="C43" s="38" t="s">
        <v>68</v>
      </c>
      <c r="D43" s="38"/>
      <c r="E43" s="38"/>
      <c r="F43" s="38" t="s">
        <v>281</v>
      </c>
      <c r="G43" s="26" t="s">
        <v>7</v>
      </c>
      <c r="H43" s="16"/>
      <c r="J43" s="130"/>
      <c r="K43" s="131"/>
      <c r="M43" s="130"/>
      <c r="X43" s="131"/>
    </row>
    <row r="44" spans="1:24" ht="18" customHeight="1">
      <c r="A44" s="37" t="s">
        <v>10</v>
      </c>
      <c r="B44" s="38" t="s">
        <v>43</v>
      </c>
      <c r="C44" s="40"/>
      <c r="D44" s="38"/>
      <c r="E44" s="38"/>
      <c r="F44" s="38" t="s">
        <v>276</v>
      </c>
      <c r="G44" s="26"/>
      <c r="H44" s="22"/>
      <c r="J44" s="130"/>
      <c r="K44" s="131"/>
      <c r="M44" s="130"/>
      <c r="X44" s="131"/>
    </row>
    <row r="45" spans="1:24" ht="16.5" customHeight="1">
      <c r="A45" s="37"/>
      <c r="B45" s="58"/>
      <c r="C45" s="38" t="s">
        <v>67</v>
      </c>
      <c r="D45" s="38"/>
      <c r="E45" s="38"/>
      <c r="F45" s="38" t="s">
        <v>278</v>
      </c>
      <c r="G45" s="26" t="s">
        <v>10</v>
      </c>
      <c r="H45" s="20"/>
      <c r="J45" s="130"/>
      <c r="K45" s="131"/>
      <c r="M45" s="130"/>
      <c r="X45" s="131"/>
    </row>
    <row r="46" spans="1:24" ht="16.5" customHeight="1">
      <c r="A46" s="37"/>
      <c r="B46" s="40"/>
      <c r="C46" s="38" t="s">
        <v>68</v>
      </c>
      <c r="D46" s="38"/>
      <c r="E46" s="38"/>
      <c r="F46" s="38" t="s">
        <v>279</v>
      </c>
      <c r="G46" s="26" t="s">
        <v>10</v>
      </c>
      <c r="H46" s="20"/>
      <c r="J46" s="130"/>
      <c r="K46" s="131"/>
      <c r="M46" s="130"/>
      <c r="X46" s="131"/>
    </row>
    <row r="47" spans="1:24" ht="16.5" customHeight="1">
      <c r="A47" s="37" t="s">
        <v>44</v>
      </c>
      <c r="B47" s="40" t="s">
        <v>45</v>
      </c>
      <c r="C47" s="38"/>
      <c r="D47" s="38"/>
      <c r="E47" s="38"/>
      <c r="F47" s="38" t="s">
        <v>277</v>
      </c>
      <c r="G47" s="26"/>
      <c r="H47" s="22"/>
      <c r="J47" s="130"/>
      <c r="K47" s="131"/>
      <c r="M47" s="130"/>
      <c r="X47" s="131"/>
    </row>
    <row r="48" spans="1:24" ht="15" customHeight="1">
      <c r="A48" s="37"/>
      <c r="B48" s="59"/>
      <c r="C48" s="38" t="s">
        <v>67</v>
      </c>
      <c r="D48" s="38"/>
      <c r="E48" s="38"/>
      <c r="F48" s="38" t="s">
        <v>282</v>
      </c>
      <c r="G48" s="29"/>
      <c r="H48" s="20"/>
      <c r="J48" s="130"/>
      <c r="K48" s="131">
        <f>IF(G48="-",-H48,H48)</f>
        <v>0</v>
      </c>
      <c r="M48" s="130"/>
      <c r="X48" s="131"/>
    </row>
    <row r="49" spans="1:24" ht="15" customHeight="1" thickBot="1">
      <c r="A49" s="47"/>
      <c r="B49" s="60"/>
      <c r="C49" s="55" t="s">
        <v>68</v>
      </c>
      <c r="D49" s="55"/>
      <c r="E49" s="55"/>
      <c r="F49" s="95" t="s">
        <v>283</v>
      </c>
      <c r="G49" s="30"/>
      <c r="H49" s="28"/>
      <c r="J49" s="133"/>
      <c r="K49" s="134">
        <f>IF(G49="-",-H49,H49)</f>
        <v>0</v>
      </c>
      <c r="M49" s="133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4"/>
    </row>
    <row r="50" spans="1:24" ht="13.9" customHeight="1">
      <c r="G50" s="2"/>
    </row>
    <row r="53" spans="1:24" ht="27.75" customHeight="1"/>
    <row r="54" spans="1:24" ht="27.75" customHeight="1"/>
    <row r="55" spans="1:24" ht="27.75" customHeight="1"/>
    <row r="56" spans="1:24" ht="27.75" customHeight="1"/>
    <row r="57" spans="1:24" ht="27.75" customHeight="1"/>
    <row r="58" spans="1:24" ht="27.75" customHeight="1"/>
    <row r="59" spans="1:24" ht="27.75" customHeight="1"/>
    <row r="60" spans="1:24" ht="27.75" customHeight="1"/>
    <row r="61" spans="1:24" ht="27.75" customHeight="1"/>
    <row r="62" spans="1:24" ht="27.75" customHeight="1"/>
    <row r="63" spans="1:24" ht="27.75" customHeight="1"/>
    <row r="64" spans="1:24" ht="27.75" customHeight="1"/>
    <row r="65" ht="27.75" customHeight="1"/>
    <row r="66" ht="27.75" customHeight="1"/>
    <row r="67" ht="27.75" customHeight="1"/>
    <row r="68" ht="27.75" customHeight="1"/>
    <row r="69" ht="27.75" customHeight="1"/>
    <row r="70" ht="27.75" customHeight="1"/>
    <row r="71" ht="27.75" customHeight="1"/>
    <row r="72" ht="27.75" customHeight="1"/>
    <row r="73" ht="27.75" customHeight="1"/>
    <row r="74" ht="27.75" customHeight="1"/>
    <row r="75" ht="27.75" customHeight="1"/>
    <row r="76" ht="27.75" customHeight="1"/>
    <row r="77" ht="27.75" customHeight="1"/>
    <row r="78" ht="27.75" customHeight="1"/>
    <row r="79" ht="27.75" customHeight="1"/>
    <row r="80" ht="27.75" customHeight="1"/>
    <row r="81" ht="27.75" customHeight="1"/>
    <row r="82" ht="27.75" customHeight="1"/>
    <row r="83" ht="27.75" customHeight="1"/>
    <row r="84" ht="27.75" customHeight="1"/>
    <row r="85" ht="27.75" customHeight="1"/>
    <row r="86" ht="27.75" customHeight="1"/>
    <row r="87" ht="27.75" customHeight="1"/>
    <row r="88" ht="27.75" customHeight="1"/>
    <row r="89" ht="27.75" customHeight="1"/>
    <row r="90" ht="27.75" customHeight="1"/>
    <row r="91" ht="27.75" customHeight="1"/>
    <row r="92" ht="27.75" customHeight="1"/>
  </sheetData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6"/>
  <dimension ref="A1:Q122"/>
  <sheetViews>
    <sheetView showGridLines="0" zoomScale="86" zoomScaleNormal="86" workbookViewId="0">
      <selection activeCell="I4" sqref="I4"/>
    </sheetView>
  </sheetViews>
  <sheetFormatPr defaultColWidth="20.140625" defaultRowHeight="12.75"/>
  <cols>
    <col min="1" max="1" width="5.85546875" style="1" customWidth="1"/>
    <col min="2" max="2" width="8.7109375" style="1" bestFit="1" customWidth="1"/>
    <col min="3" max="3" width="14.42578125" style="1" bestFit="1" customWidth="1"/>
    <col min="4" max="4" width="5.7109375" style="1" bestFit="1" customWidth="1"/>
    <col min="5" max="5" width="43.28515625" style="1" bestFit="1" customWidth="1"/>
    <col min="6" max="6" width="7.7109375" style="1" bestFit="1" customWidth="1"/>
    <col min="7" max="7" width="30.140625" style="1" bestFit="1" customWidth="1"/>
    <col min="8" max="8" width="5.7109375" style="1" customWidth="1"/>
    <col min="9" max="9" width="60.140625" style="1" customWidth="1"/>
    <col min="10" max="10" width="8.140625" style="1" bestFit="1" customWidth="1"/>
    <col min="11" max="11" width="33.140625" style="1" bestFit="1" customWidth="1"/>
    <col min="12" max="12" width="13.7109375" style="1" bestFit="1" customWidth="1"/>
    <col min="13" max="13" width="19" style="1" bestFit="1" customWidth="1"/>
    <col min="14" max="14" width="47.42578125" style="1" bestFit="1" customWidth="1"/>
    <col min="15" max="15" width="12" style="1" bestFit="1" customWidth="1"/>
    <col min="16" max="16" width="20.140625" style="1"/>
    <col min="17" max="17" width="6" style="1" hidden="1" customWidth="1"/>
    <col min="18" max="16384" width="20.140625" style="1"/>
  </cols>
  <sheetData>
    <row r="1" spans="1:17" ht="20.45" customHeight="1">
      <c r="A1" s="113" t="s">
        <v>144</v>
      </c>
      <c r="B1" s="113" t="s">
        <v>93</v>
      </c>
      <c r="C1" s="113" t="s">
        <v>99</v>
      </c>
      <c r="D1" s="112" t="s">
        <v>205</v>
      </c>
      <c r="E1" s="31" t="s">
        <v>206</v>
      </c>
      <c r="F1" s="115" t="s">
        <v>207</v>
      </c>
      <c r="G1" s="113" t="s">
        <v>208</v>
      </c>
      <c r="H1" s="113" t="s">
        <v>209</v>
      </c>
      <c r="I1" s="113" t="s">
        <v>210</v>
      </c>
      <c r="J1" s="117" t="s">
        <v>226</v>
      </c>
      <c r="K1" s="137" t="s">
        <v>227</v>
      </c>
      <c r="L1" s="137" t="s">
        <v>228</v>
      </c>
      <c r="M1" s="137" t="s">
        <v>225</v>
      </c>
      <c r="N1" s="137" t="s">
        <v>229</v>
      </c>
      <c r="O1" s="138" t="s">
        <v>178</v>
      </c>
      <c r="Q1" s="1" t="s">
        <v>204</v>
      </c>
    </row>
    <row r="2" spans="1:17">
      <c r="A2" s="1">
        <f>Första!B4</f>
        <v>2026</v>
      </c>
      <c r="B2" s="1" t="e">
        <f>VLOOKUP($C$2,Första!$B$25:$C$46,2,FALSE)</f>
        <v>#N/A</v>
      </c>
      <c r="C2" s="1">
        <f>Första!C7</f>
        <v>0</v>
      </c>
      <c r="D2" s="116" t="s">
        <v>211</v>
      </c>
      <c r="E2" s="1" t="s">
        <v>221</v>
      </c>
      <c r="F2" s="116" t="s">
        <v>211</v>
      </c>
      <c r="G2" s="1" t="s">
        <v>230</v>
      </c>
      <c r="H2" s="116" t="s">
        <v>212</v>
      </c>
      <c r="I2" s="1" t="s">
        <v>147</v>
      </c>
      <c r="J2" s="1">
        <v>1</v>
      </c>
      <c r="K2" s="1" t="b">
        <f>IF(Första!C7="Brändö","Kommun",(IF(Första!C7="Eckerö","Kommun",(IF(Första!C7="Finström","Kommun",(IF(Första!C7="Föglö","Kommun",(IF(Första!C7="Geta","Kommun",(IF(Första!C7="Hammarland","Kommun",(IF(Första!C7="Jomala","Kommun",(IF(Första!C7="Kumlinge","Kommun",(IF(Första!C7="Kökar","Kommun",(IF(Första!C7="Lemland","Kommun",(IF(Första!C7="Lumparland","Kommun",(IF(Första!C7="Mariehamn","Kommun",(IF(Första!C7="Saltvik","Kommun",(IF(Första!C7="Sottunga","Kommun",(IF(Första!C7="Sund","Kommun",(IF(Första!C7="Vårdö","Kommun",(IF(Första!C7="Oasen","Kommunalförbund",(IF(Första!C7="Kommunförbundet","Kommunalförbund",(IF(Första!C7="Mise","Kommunalförbund",(IF(Första!C7="NÅUD","Kommunalförbund",(IF(Första!C7="Kommunernas socialtjänst","Kommunalförbund",(IF(Första!C7="SÅUD","Kommunalförbund")))))))))))))))))))))))))))))))))))))))))))</f>
        <v>0</v>
      </c>
      <c r="L2" s="1" t="b">
        <f>IF(Första!C7="Brändö",Första!D25,(IF(Första!C7="Eckerö",Första!D26,(IF(Första!C7="Finström",Första!D27,(IF(Första!C7="Föglö",Första!D28,(IF(Första!C7="Geta",Första!D29,(IF(Första!C7="Hammarland",Första!D30,(IF(Första!C7="Jomala",Första!D31,(IF(Första!C7="Kumlinge",Första!D32,(IF(Första!C7="Kökar",Första!D33,(IF(Första!C7="Lemland",Första!D34,(IF(Första!C7="Lumparland",Första!D35,(IF(Första!C7="Mariehamn",Första!D36,(IF(Första!C7="Saltvik",Första!D37,(IF(Första!C7="Sottunga",Första!D38,(IF(Första!C7="Sund",Första!D39,(IF(Första!C7="Vårdö",Första!D40,(IF(Första!C7="Oasen",Första!D41,(IF(Första!C7="Kommunförbundet",Första!D42,(IF(Första!C7="Mise",Första!D43,(IF(Första!C7="NÅUD",Första!D44,(IF(Första!C7="Kommunernas socialtjänst",Första!D45,(IF(Första!C7="SÅUD",Första!D46)))))))))))))))))))))))))))))))))))))))))))</f>
        <v>0</v>
      </c>
      <c r="M2" s="1" t="s">
        <v>146</v>
      </c>
      <c r="N2" s="1" t="s">
        <v>147</v>
      </c>
      <c r="O2" s="114">
        <f>RES!H8</f>
        <v>0</v>
      </c>
      <c r="P2" s="114"/>
      <c r="Q2" s="1">
        <v>1010</v>
      </c>
    </row>
    <row r="3" spans="1:17">
      <c r="A3" s="1">
        <f>Första!B4</f>
        <v>2026</v>
      </c>
      <c r="B3" s="1" t="e">
        <f>VLOOKUP($C$2,Första!$B$25:$C$46,2,FALSE)</f>
        <v>#N/A</v>
      </c>
      <c r="C3" s="1">
        <f>$C$2</f>
        <v>0</v>
      </c>
      <c r="D3" s="116" t="s">
        <v>211</v>
      </c>
      <c r="E3" s="1" t="s">
        <v>221</v>
      </c>
      <c r="F3" s="116" t="s">
        <v>211</v>
      </c>
      <c r="G3" s="1" t="s">
        <v>230</v>
      </c>
      <c r="H3" s="116" t="s">
        <v>238</v>
      </c>
      <c r="I3" s="1" t="s">
        <v>148</v>
      </c>
      <c r="J3" s="1">
        <f>J2+1</f>
        <v>2</v>
      </c>
      <c r="K3" s="1" t="b">
        <f>K2</f>
        <v>0</v>
      </c>
      <c r="L3" s="1" t="b">
        <f>$L$2</f>
        <v>0</v>
      </c>
      <c r="M3" s="1" t="s">
        <v>146</v>
      </c>
      <c r="N3" s="1" t="s">
        <v>148</v>
      </c>
      <c r="O3" s="114">
        <f>RES!H9</f>
        <v>0</v>
      </c>
      <c r="P3" s="114"/>
      <c r="Q3" s="1">
        <v>1020</v>
      </c>
    </row>
    <row r="4" spans="1:17">
      <c r="A4" s="1">
        <f>Första!B4</f>
        <v>2026</v>
      </c>
      <c r="B4" s="1" t="e">
        <f>VLOOKUP($C$2,Första!$B$25:$C$46,2,FALSE)</f>
        <v>#N/A</v>
      </c>
      <c r="C4" s="1">
        <f t="shared" ref="C4:C67" si="0">$C$2</f>
        <v>0</v>
      </c>
      <c r="D4" s="116" t="s">
        <v>211</v>
      </c>
      <c r="E4" s="1" t="s">
        <v>221</v>
      </c>
      <c r="F4" s="116" t="s">
        <v>211</v>
      </c>
      <c r="G4" s="1" t="s">
        <v>230</v>
      </c>
      <c r="H4" s="116" t="s">
        <v>239</v>
      </c>
      <c r="I4" s="1" t="s">
        <v>307</v>
      </c>
      <c r="J4" s="1">
        <f>J3+1</f>
        <v>3</v>
      </c>
      <c r="K4" s="1" t="b">
        <f>K2</f>
        <v>0</v>
      </c>
      <c r="L4" s="1" t="b">
        <f t="shared" ref="L4:L67" si="1">$L$2</f>
        <v>0</v>
      </c>
      <c r="M4" s="1" t="s">
        <v>146</v>
      </c>
      <c r="N4" s="1" t="s">
        <v>307</v>
      </c>
      <c r="O4" s="114">
        <f>RES!H10</f>
        <v>0</v>
      </c>
      <c r="P4" s="114"/>
      <c r="Q4" s="1">
        <v>1030</v>
      </c>
    </row>
    <row r="5" spans="1:17">
      <c r="A5" s="1">
        <f>Första!B4</f>
        <v>2026</v>
      </c>
      <c r="B5" s="1" t="e">
        <f>VLOOKUP($C$2,Första!$B$25:$C$46,2,FALSE)</f>
        <v>#N/A</v>
      </c>
      <c r="C5" s="1">
        <f t="shared" si="0"/>
        <v>0</v>
      </c>
      <c r="D5" s="116" t="s">
        <v>211</v>
      </c>
      <c r="E5" s="1" t="s">
        <v>221</v>
      </c>
      <c r="F5" s="116" t="s">
        <v>211</v>
      </c>
      <c r="G5" s="1" t="s">
        <v>230</v>
      </c>
      <c r="H5" s="116" t="s">
        <v>240</v>
      </c>
      <c r="I5" s="1" t="s">
        <v>149</v>
      </c>
      <c r="J5" s="1">
        <f t="shared" ref="J5:J109" si="2">J4+1</f>
        <v>4</v>
      </c>
      <c r="K5" s="1" t="b">
        <f>K2</f>
        <v>0</v>
      </c>
      <c r="L5" s="1" t="b">
        <f t="shared" si="1"/>
        <v>0</v>
      </c>
      <c r="M5" s="1" t="s">
        <v>146</v>
      </c>
      <c r="N5" s="1" t="s">
        <v>149</v>
      </c>
      <c r="O5" s="114">
        <f>RES!H11</f>
        <v>0</v>
      </c>
      <c r="P5" s="114"/>
      <c r="Q5" s="1">
        <v>1031</v>
      </c>
    </row>
    <row r="6" spans="1:17">
      <c r="A6" s="1">
        <f>Första!B4</f>
        <v>2026</v>
      </c>
      <c r="B6" s="1" t="e">
        <f>VLOOKUP($C$2,Första!$B$25:$C$46,2,FALSE)</f>
        <v>#N/A</v>
      </c>
      <c r="C6" s="1">
        <f t="shared" si="0"/>
        <v>0</v>
      </c>
      <c r="D6" s="116" t="s">
        <v>211</v>
      </c>
      <c r="E6" s="1" t="s">
        <v>221</v>
      </c>
      <c r="F6" s="116" t="s">
        <v>211</v>
      </c>
      <c r="G6" s="1" t="s">
        <v>230</v>
      </c>
      <c r="H6" s="116" t="s">
        <v>242</v>
      </c>
      <c r="I6" s="1" t="s">
        <v>308</v>
      </c>
      <c r="J6" s="1">
        <f t="shared" si="2"/>
        <v>5</v>
      </c>
      <c r="K6" s="1" t="b">
        <f>K2</f>
        <v>0</v>
      </c>
      <c r="L6" s="1" t="b">
        <f t="shared" si="1"/>
        <v>0</v>
      </c>
      <c r="M6" s="1" t="s">
        <v>146</v>
      </c>
      <c r="N6" s="1" t="s">
        <v>308</v>
      </c>
      <c r="O6" s="114">
        <f>RES!H12</f>
        <v>0</v>
      </c>
      <c r="P6" s="114"/>
      <c r="Q6" s="1">
        <v>1032</v>
      </c>
    </row>
    <row r="7" spans="1:17">
      <c r="A7" s="1">
        <f>Första!B4</f>
        <v>2026</v>
      </c>
      <c r="B7" s="1" t="e">
        <f>VLOOKUP($C$2,Första!$B$25:$C$46,2,FALSE)</f>
        <v>#N/A</v>
      </c>
      <c r="C7" s="1">
        <f t="shared" si="0"/>
        <v>0</v>
      </c>
      <c r="D7" s="116" t="s">
        <v>211</v>
      </c>
      <c r="E7" s="1" t="s">
        <v>221</v>
      </c>
      <c r="F7" s="116" t="s">
        <v>211</v>
      </c>
      <c r="G7" s="1" t="s">
        <v>230</v>
      </c>
      <c r="H7" s="116" t="s">
        <v>241</v>
      </c>
      <c r="I7" s="1" t="s">
        <v>309</v>
      </c>
      <c r="J7" s="1">
        <f t="shared" si="2"/>
        <v>6</v>
      </c>
      <c r="K7" s="1" t="b">
        <f>K2</f>
        <v>0</v>
      </c>
      <c r="L7" s="1" t="b">
        <f t="shared" si="1"/>
        <v>0</v>
      </c>
      <c r="M7" s="1" t="s">
        <v>146</v>
      </c>
      <c r="N7" s="1" t="s">
        <v>309</v>
      </c>
      <c r="O7" s="114">
        <f>RES!H13</f>
        <v>0</v>
      </c>
      <c r="P7" s="114"/>
      <c r="Q7" s="1">
        <v>1060</v>
      </c>
    </row>
    <row r="8" spans="1:17">
      <c r="A8" s="1">
        <f>Första!B4</f>
        <v>2026</v>
      </c>
      <c r="B8" s="1" t="e">
        <f>VLOOKUP($C$2,Första!$B$25:$C$46,2,FALSE)</f>
        <v>#N/A</v>
      </c>
      <c r="C8" s="1">
        <f t="shared" si="0"/>
        <v>0</v>
      </c>
      <c r="D8" s="116" t="s">
        <v>211</v>
      </c>
      <c r="E8" s="1" t="s">
        <v>221</v>
      </c>
      <c r="F8" s="116" t="s">
        <v>211</v>
      </c>
      <c r="G8" s="1" t="s">
        <v>230</v>
      </c>
      <c r="H8" s="116" t="s">
        <v>243</v>
      </c>
      <c r="I8" s="1" t="s">
        <v>310</v>
      </c>
      <c r="J8" s="1">
        <f t="shared" si="2"/>
        <v>7</v>
      </c>
      <c r="K8" s="1" t="b">
        <f>K2</f>
        <v>0</v>
      </c>
      <c r="L8" s="1" t="b">
        <f t="shared" si="1"/>
        <v>0</v>
      </c>
      <c r="M8" s="1" t="s">
        <v>146</v>
      </c>
      <c r="N8" s="1" t="s">
        <v>310</v>
      </c>
      <c r="O8" s="114">
        <f>RES!H14</f>
        <v>0</v>
      </c>
      <c r="P8" s="114"/>
      <c r="Q8" s="1">
        <v>1072</v>
      </c>
    </row>
    <row r="9" spans="1:17">
      <c r="A9" s="1">
        <f>Första!B4</f>
        <v>2026</v>
      </c>
      <c r="B9" s="1" t="e">
        <f>VLOOKUP($C$2,Första!$B$25:$C$46,2,FALSE)</f>
        <v>#N/A</v>
      </c>
      <c r="C9" s="1">
        <f t="shared" si="0"/>
        <v>0</v>
      </c>
      <c r="D9" s="116" t="s">
        <v>211</v>
      </c>
      <c r="E9" s="1" t="s">
        <v>221</v>
      </c>
      <c r="F9" s="116" t="s">
        <v>211</v>
      </c>
      <c r="G9" s="1" t="s">
        <v>230</v>
      </c>
      <c r="H9" s="116" t="s">
        <v>244</v>
      </c>
      <c r="I9" s="1" t="s">
        <v>311</v>
      </c>
      <c r="J9" s="1">
        <f t="shared" si="2"/>
        <v>8</v>
      </c>
      <c r="K9" s="1" t="b">
        <f>K2</f>
        <v>0</v>
      </c>
      <c r="L9" s="1" t="b">
        <f t="shared" si="1"/>
        <v>0</v>
      </c>
      <c r="M9" s="1" t="s">
        <v>146</v>
      </c>
      <c r="N9" s="1" t="s">
        <v>311</v>
      </c>
      <c r="O9" s="114">
        <f>RES!H15</f>
        <v>0</v>
      </c>
      <c r="P9" s="114"/>
      <c r="Q9" s="1">
        <v>1077</v>
      </c>
    </row>
    <row r="10" spans="1:17">
      <c r="A10" s="1">
        <f>Första!B4</f>
        <v>2026</v>
      </c>
      <c r="B10" s="1" t="e">
        <f>VLOOKUP($C$2,Första!$B$25:$C$46,2,FALSE)</f>
        <v>#N/A</v>
      </c>
      <c r="C10" s="1">
        <f t="shared" si="0"/>
        <v>0</v>
      </c>
      <c r="D10" s="116" t="s">
        <v>211</v>
      </c>
      <c r="E10" s="1" t="s">
        <v>221</v>
      </c>
      <c r="F10" s="116" t="s">
        <v>211</v>
      </c>
      <c r="G10" s="1" t="s">
        <v>230</v>
      </c>
      <c r="H10" s="116" t="s">
        <v>245</v>
      </c>
      <c r="I10" s="1" t="s">
        <v>312</v>
      </c>
      <c r="J10" s="1">
        <f t="shared" si="2"/>
        <v>9</v>
      </c>
      <c r="K10" s="1" t="b">
        <f>K2</f>
        <v>0</v>
      </c>
      <c r="L10" s="1" t="b">
        <f t="shared" si="1"/>
        <v>0</v>
      </c>
      <c r="M10" s="1" t="s">
        <v>146</v>
      </c>
      <c r="N10" s="1" t="s">
        <v>312</v>
      </c>
      <c r="O10" s="114">
        <f>RES!H16</f>
        <v>0</v>
      </c>
      <c r="P10" s="114"/>
      <c r="Q10" s="1">
        <v>1082</v>
      </c>
    </row>
    <row r="11" spans="1:17">
      <c r="A11" s="1">
        <f>Första!B4</f>
        <v>2026</v>
      </c>
      <c r="B11" s="1" t="e">
        <f>VLOOKUP($C$2,Första!$B$25:$C$46,2,FALSE)</f>
        <v>#N/A</v>
      </c>
      <c r="C11" s="1">
        <f t="shared" si="0"/>
        <v>0</v>
      </c>
      <c r="D11" s="116" t="s">
        <v>211</v>
      </c>
      <c r="E11" s="1" t="s">
        <v>221</v>
      </c>
      <c r="F11" s="116" t="s">
        <v>211</v>
      </c>
      <c r="G11" s="1" t="s">
        <v>230</v>
      </c>
      <c r="H11" s="116" t="s">
        <v>246</v>
      </c>
      <c r="I11" s="1" t="s">
        <v>313</v>
      </c>
      <c r="J11" s="1">
        <f t="shared" si="2"/>
        <v>10</v>
      </c>
      <c r="K11" s="1" t="b">
        <f>K2</f>
        <v>0</v>
      </c>
      <c r="L11" s="1" t="b">
        <f t="shared" si="1"/>
        <v>0</v>
      </c>
      <c r="M11" s="1" t="s">
        <v>146</v>
      </c>
      <c r="N11" s="1" t="s">
        <v>313</v>
      </c>
      <c r="O11" s="114">
        <f>RES!H17</f>
        <v>0</v>
      </c>
      <c r="P11" s="114"/>
      <c r="Q11" s="1">
        <v>1082</v>
      </c>
    </row>
    <row r="12" spans="1:17">
      <c r="A12" s="1">
        <f>Första!B4</f>
        <v>2026</v>
      </c>
      <c r="B12" s="1" t="e">
        <f>VLOOKUP($C$2,Första!$B$25:$C$46,2,FALSE)</f>
        <v>#N/A</v>
      </c>
      <c r="C12" s="1">
        <f t="shared" si="0"/>
        <v>0</v>
      </c>
      <c r="D12" s="116" t="s">
        <v>211</v>
      </c>
      <c r="E12" s="1" t="s">
        <v>221</v>
      </c>
      <c r="F12" s="116" t="s">
        <v>211</v>
      </c>
      <c r="G12" s="1" t="s">
        <v>230</v>
      </c>
      <c r="H12" s="116" t="s">
        <v>247</v>
      </c>
      <c r="I12" s="1" t="s">
        <v>314</v>
      </c>
      <c r="J12" s="1">
        <f t="shared" si="2"/>
        <v>11</v>
      </c>
      <c r="K12" s="1" t="b">
        <f>K2</f>
        <v>0</v>
      </c>
      <c r="L12" s="1" t="b">
        <f t="shared" si="1"/>
        <v>0</v>
      </c>
      <c r="M12" s="1" t="s">
        <v>146</v>
      </c>
      <c r="N12" s="1" t="s">
        <v>314</v>
      </c>
      <c r="O12" s="114">
        <f>RES!H18</f>
        <v>0</v>
      </c>
      <c r="P12" s="114"/>
      <c r="Q12" s="1">
        <v>1087</v>
      </c>
    </row>
    <row r="13" spans="1:17">
      <c r="A13" s="1">
        <f>Första!B4</f>
        <v>2026</v>
      </c>
      <c r="B13" s="1" t="e">
        <f>VLOOKUP($C$2,Första!$B$25:$C$46,2,FALSE)</f>
        <v>#N/A</v>
      </c>
      <c r="C13" s="1">
        <f t="shared" si="0"/>
        <v>0</v>
      </c>
      <c r="D13" s="116" t="s">
        <v>211</v>
      </c>
      <c r="E13" s="1" t="s">
        <v>221</v>
      </c>
      <c r="F13" s="116" t="s">
        <v>211</v>
      </c>
      <c r="G13" s="1" t="s">
        <v>230</v>
      </c>
      <c r="H13" s="116" t="s">
        <v>248</v>
      </c>
      <c r="I13" s="1" t="s">
        <v>315</v>
      </c>
      <c r="J13" s="1">
        <f t="shared" si="2"/>
        <v>12</v>
      </c>
      <c r="K13" s="1" t="b">
        <f>K2</f>
        <v>0</v>
      </c>
      <c r="L13" s="1" t="b">
        <f t="shared" si="1"/>
        <v>0</v>
      </c>
      <c r="M13" s="1" t="s">
        <v>146</v>
      </c>
      <c r="N13" s="1" t="s">
        <v>315</v>
      </c>
      <c r="O13" s="114">
        <f>RES!H19</f>
        <v>0</v>
      </c>
      <c r="P13" s="114"/>
      <c r="Q13" s="1">
        <v>1090</v>
      </c>
    </row>
    <row r="14" spans="1:17">
      <c r="A14" s="1">
        <f>Första!B4</f>
        <v>2026</v>
      </c>
      <c r="B14" s="1" t="e">
        <f>VLOOKUP($C$2,Första!$B$25:$C$46,2,FALSE)</f>
        <v>#N/A</v>
      </c>
      <c r="C14" s="1">
        <f t="shared" si="0"/>
        <v>0</v>
      </c>
      <c r="D14" s="116" t="s">
        <v>211</v>
      </c>
      <c r="E14" s="1" t="s">
        <v>221</v>
      </c>
      <c r="F14" s="116" t="s">
        <v>211</v>
      </c>
      <c r="G14" s="1" t="s">
        <v>230</v>
      </c>
      <c r="H14" s="116" t="s">
        <v>249</v>
      </c>
      <c r="I14" s="1" t="s">
        <v>316</v>
      </c>
      <c r="J14" s="1">
        <f t="shared" si="2"/>
        <v>13</v>
      </c>
      <c r="K14" s="1" t="b">
        <f>K2</f>
        <v>0</v>
      </c>
      <c r="L14" s="1" t="b">
        <f t="shared" si="1"/>
        <v>0</v>
      </c>
      <c r="M14" s="1" t="s">
        <v>146</v>
      </c>
      <c r="N14" s="1" t="s">
        <v>316</v>
      </c>
      <c r="O14" s="114">
        <f>RES!H20</f>
        <v>0</v>
      </c>
      <c r="P14" s="114"/>
      <c r="Q14" s="1">
        <v>1091</v>
      </c>
    </row>
    <row r="15" spans="1:17">
      <c r="A15" s="1">
        <f>Första!B4</f>
        <v>2026</v>
      </c>
      <c r="B15" s="1" t="e">
        <f>VLOOKUP($C$2,Första!$B$25:$C$46,2,FALSE)</f>
        <v>#N/A</v>
      </c>
      <c r="C15" s="1">
        <f t="shared" si="0"/>
        <v>0</v>
      </c>
      <c r="D15" s="116" t="s">
        <v>211</v>
      </c>
      <c r="E15" s="1" t="s">
        <v>221</v>
      </c>
      <c r="F15" s="116" t="s">
        <v>211</v>
      </c>
      <c r="G15" s="1" t="s">
        <v>230</v>
      </c>
      <c r="H15" s="116" t="s">
        <v>250</v>
      </c>
      <c r="I15" s="1" t="s">
        <v>150</v>
      </c>
      <c r="J15" s="1">
        <f t="shared" si="2"/>
        <v>14</v>
      </c>
      <c r="K15" s="1" t="b">
        <f>K2</f>
        <v>0</v>
      </c>
      <c r="L15" s="1" t="b">
        <f t="shared" si="1"/>
        <v>0</v>
      </c>
      <c r="M15" s="1" t="s">
        <v>146</v>
      </c>
      <c r="N15" s="1" t="s">
        <v>150</v>
      </c>
      <c r="O15" s="114">
        <f>RES!P21</f>
        <v>0</v>
      </c>
      <c r="P15" s="114"/>
      <c r="Q15" s="1">
        <v>1100</v>
      </c>
    </row>
    <row r="16" spans="1:17">
      <c r="A16" s="1">
        <f>Första!B4</f>
        <v>2026</v>
      </c>
      <c r="B16" s="1" t="e">
        <f>VLOOKUP($C$2,Första!$B$25:$C$46,2,FALSE)</f>
        <v>#N/A</v>
      </c>
      <c r="C16" s="1">
        <f t="shared" si="0"/>
        <v>0</v>
      </c>
      <c r="D16" s="116" t="s">
        <v>211</v>
      </c>
      <c r="E16" s="1" t="s">
        <v>221</v>
      </c>
      <c r="F16" s="116" t="s">
        <v>211</v>
      </c>
      <c r="G16" s="1" t="s">
        <v>230</v>
      </c>
      <c r="H16" s="116" t="s">
        <v>251</v>
      </c>
      <c r="I16" s="1" t="s">
        <v>151</v>
      </c>
      <c r="J16" s="1">
        <f t="shared" si="2"/>
        <v>15</v>
      </c>
      <c r="K16" s="1" t="b">
        <f>K2</f>
        <v>0</v>
      </c>
      <c r="L16" s="1" t="b">
        <f t="shared" si="1"/>
        <v>0</v>
      </c>
      <c r="M16" s="1" t="s">
        <v>146</v>
      </c>
      <c r="N16" s="1" t="s">
        <v>151</v>
      </c>
      <c r="O16" s="1">
        <f>SUM(O17:O20)</f>
        <v>0</v>
      </c>
      <c r="Q16" s="1">
        <v>1210</v>
      </c>
    </row>
    <row r="17" spans="1:17">
      <c r="A17" s="1">
        <f>Första!B4</f>
        <v>2026</v>
      </c>
      <c r="B17" s="1" t="e">
        <f>VLOOKUP($C$2,Första!$B$25:$C$46,2,FALSE)</f>
        <v>#N/A</v>
      </c>
      <c r="C17" s="1">
        <f t="shared" si="0"/>
        <v>0</v>
      </c>
      <c r="D17" s="116" t="s">
        <v>211</v>
      </c>
      <c r="E17" s="1" t="s">
        <v>221</v>
      </c>
      <c r="F17" s="116" t="s">
        <v>211</v>
      </c>
      <c r="G17" s="1" t="s">
        <v>230</v>
      </c>
      <c r="H17" s="116" t="s">
        <v>252</v>
      </c>
      <c r="I17" s="1" t="s">
        <v>152</v>
      </c>
      <c r="J17" s="1">
        <f t="shared" si="2"/>
        <v>16</v>
      </c>
      <c r="K17" s="1" t="b">
        <f>K2</f>
        <v>0</v>
      </c>
      <c r="L17" s="1" t="b">
        <f t="shared" si="1"/>
        <v>0</v>
      </c>
      <c r="M17" s="1" t="s">
        <v>146</v>
      </c>
      <c r="N17" s="1" t="s">
        <v>152</v>
      </c>
      <c r="O17" s="114">
        <f>RES!H23</f>
        <v>0</v>
      </c>
      <c r="P17" s="114"/>
    </row>
    <row r="18" spans="1:17">
      <c r="A18" s="1">
        <f>Första!B4</f>
        <v>2026</v>
      </c>
      <c r="B18" s="1" t="e">
        <f>VLOOKUP($C$2,Första!$B$25:$C$46,2,FALSE)</f>
        <v>#N/A</v>
      </c>
      <c r="C18" s="1">
        <f t="shared" si="0"/>
        <v>0</v>
      </c>
      <c r="D18" s="116" t="s">
        <v>211</v>
      </c>
      <c r="E18" s="1" t="s">
        <v>221</v>
      </c>
      <c r="F18" s="116" t="s">
        <v>211</v>
      </c>
      <c r="G18" s="1" t="s">
        <v>230</v>
      </c>
      <c r="H18" s="116" t="s">
        <v>253</v>
      </c>
      <c r="I18" s="1" t="s">
        <v>153</v>
      </c>
      <c r="J18" s="1">
        <f t="shared" si="2"/>
        <v>17</v>
      </c>
      <c r="K18" s="1" t="b">
        <f>K2</f>
        <v>0</v>
      </c>
      <c r="L18" s="1" t="b">
        <f t="shared" si="1"/>
        <v>0</v>
      </c>
      <c r="M18" s="1" t="s">
        <v>146</v>
      </c>
      <c r="N18" s="1" t="s">
        <v>153</v>
      </c>
      <c r="O18" s="114">
        <f>RES!H24</f>
        <v>0</v>
      </c>
      <c r="P18" s="114"/>
    </row>
    <row r="19" spans="1:17">
      <c r="A19" s="1">
        <f>Första!B4</f>
        <v>2026</v>
      </c>
      <c r="B19" s="1" t="e">
        <f>VLOOKUP($C$2,Första!$B$25:$C$46,2,FALSE)</f>
        <v>#N/A</v>
      </c>
      <c r="C19" s="1">
        <f t="shared" si="0"/>
        <v>0</v>
      </c>
      <c r="D19" s="116" t="s">
        <v>211</v>
      </c>
      <c r="E19" s="1" t="s">
        <v>221</v>
      </c>
      <c r="F19" s="116" t="s">
        <v>211</v>
      </c>
      <c r="G19" s="1" t="s">
        <v>230</v>
      </c>
      <c r="H19" s="116" t="s">
        <v>254</v>
      </c>
      <c r="I19" s="1" t="s">
        <v>154</v>
      </c>
      <c r="J19" s="1">
        <f t="shared" si="2"/>
        <v>18</v>
      </c>
      <c r="K19" s="1" t="b">
        <f>K2</f>
        <v>0</v>
      </c>
      <c r="L19" s="1" t="b">
        <f t="shared" si="1"/>
        <v>0</v>
      </c>
      <c r="M19" s="1" t="s">
        <v>146</v>
      </c>
      <c r="N19" s="1" t="s">
        <v>154</v>
      </c>
      <c r="O19" s="114">
        <f>RES!H25</f>
        <v>0</v>
      </c>
      <c r="P19" s="114"/>
    </row>
    <row r="20" spans="1:17">
      <c r="A20" s="1">
        <f>Första!B4</f>
        <v>2026</v>
      </c>
      <c r="B20" s="1" t="e">
        <f>VLOOKUP($C$2,Första!$B$25:$C$46,2,FALSE)</f>
        <v>#N/A</v>
      </c>
      <c r="C20" s="1">
        <f t="shared" si="0"/>
        <v>0</v>
      </c>
      <c r="D20" s="116" t="s">
        <v>211</v>
      </c>
      <c r="E20" s="1" t="s">
        <v>221</v>
      </c>
      <c r="F20" s="116" t="s">
        <v>211</v>
      </c>
      <c r="G20" s="1" t="s">
        <v>230</v>
      </c>
      <c r="H20" s="116" t="s">
        <v>255</v>
      </c>
      <c r="I20" s="1" t="s">
        <v>155</v>
      </c>
      <c r="J20" s="1">
        <f t="shared" si="2"/>
        <v>19</v>
      </c>
      <c r="K20" s="1" t="b">
        <f>K2</f>
        <v>0</v>
      </c>
      <c r="L20" s="1" t="b">
        <f t="shared" si="1"/>
        <v>0</v>
      </c>
      <c r="M20" s="1" t="s">
        <v>146</v>
      </c>
      <c r="N20" s="1" t="s">
        <v>155</v>
      </c>
      <c r="O20" s="114">
        <f>RES!H26</f>
        <v>0</v>
      </c>
      <c r="P20" s="114"/>
    </row>
    <row r="21" spans="1:17">
      <c r="A21" s="1">
        <f>Första!B4</f>
        <v>2026</v>
      </c>
      <c r="B21" s="1" t="e">
        <f>VLOOKUP($C$2,Första!$B$25:$C$46,2,FALSE)</f>
        <v>#N/A</v>
      </c>
      <c r="C21" s="1">
        <f t="shared" si="0"/>
        <v>0</v>
      </c>
      <c r="D21" s="116" t="s">
        <v>211</v>
      </c>
      <c r="E21" s="1" t="s">
        <v>221</v>
      </c>
      <c r="F21" s="116" t="s">
        <v>211</v>
      </c>
      <c r="G21" s="1" t="s">
        <v>230</v>
      </c>
      <c r="H21" s="116" t="s">
        <v>256</v>
      </c>
      <c r="I21" s="1" t="s">
        <v>23</v>
      </c>
      <c r="J21" s="1">
        <f t="shared" si="2"/>
        <v>20</v>
      </c>
      <c r="K21" s="1" t="b">
        <f>K2</f>
        <v>0</v>
      </c>
      <c r="L21" s="1" t="b">
        <f t="shared" si="1"/>
        <v>0</v>
      </c>
      <c r="M21" s="1" t="s">
        <v>146</v>
      </c>
      <c r="N21" s="1" t="s">
        <v>23</v>
      </c>
      <c r="O21" s="114">
        <f>RES!H27</f>
        <v>0</v>
      </c>
      <c r="P21" s="114"/>
      <c r="Q21" s="1">
        <v>1240</v>
      </c>
    </row>
    <row r="22" spans="1:17">
      <c r="A22" s="1">
        <f>Första!B4</f>
        <v>2026</v>
      </c>
      <c r="B22" s="1" t="e">
        <f>VLOOKUP($C$2,Första!$B$25:$C$46,2,FALSE)</f>
        <v>#N/A</v>
      </c>
      <c r="C22" s="1">
        <f t="shared" si="0"/>
        <v>0</v>
      </c>
      <c r="D22" s="116" t="s">
        <v>211</v>
      </c>
      <c r="E22" s="1" t="s">
        <v>221</v>
      </c>
      <c r="F22" s="116" t="s">
        <v>211</v>
      </c>
      <c r="G22" s="1" t="s">
        <v>230</v>
      </c>
      <c r="H22" s="116" t="s">
        <v>257</v>
      </c>
      <c r="I22" s="1" t="s">
        <v>69</v>
      </c>
      <c r="J22" s="1">
        <f t="shared" si="2"/>
        <v>21</v>
      </c>
      <c r="K22" s="1" t="b">
        <f>K2</f>
        <v>0</v>
      </c>
      <c r="L22" s="1" t="b">
        <f t="shared" si="1"/>
        <v>0</v>
      </c>
      <c r="M22" s="1" t="s">
        <v>146</v>
      </c>
      <c r="N22" s="1" t="s">
        <v>69</v>
      </c>
      <c r="O22" s="114">
        <f>RES!H28</f>
        <v>0</v>
      </c>
      <c r="P22" s="114"/>
      <c r="Q22" s="1">
        <v>1410</v>
      </c>
    </row>
    <row r="23" spans="1:17">
      <c r="A23" s="1">
        <f>Första!B4</f>
        <v>2026</v>
      </c>
      <c r="B23" s="1" t="e">
        <f>VLOOKUP($C$2,Första!$B$25:$C$46,2,FALSE)</f>
        <v>#N/A</v>
      </c>
      <c r="C23" s="1">
        <f t="shared" si="0"/>
        <v>0</v>
      </c>
      <c r="D23" s="116" t="s">
        <v>211</v>
      </c>
      <c r="E23" s="1" t="s">
        <v>221</v>
      </c>
      <c r="F23" s="116" t="s">
        <v>211</v>
      </c>
      <c r="G23" s="1" t="s">
        <v>230</v>
      </c>
      <c r="H23" s="116" t="s">
        <v>258</v>
      </c>
      <c r="I23" s="1" t="s">
        <v>156</v>
      </c>
      <c r="J23" s="1">
        <f t="shared" si="2"/>
        <v>22</v>
      </c>
      <c r="K23" s="1" t="b">
        <f>K2</f>
        <v>0</v>
      </c>
      <c r="L23" s="1" t="b">
        <f t="shared" si="1"/>
        <v>0</v>
      </c>
      <c r="M23" s="1" t="s">
        <v>146</v>
      </c>
      <c r="N23" s="1" t="s">
        <v>156</v>
      </c>
      <c r="O23" s="114">
        <f>RES!H29</f>
        <v>0</v>
      </c>
      <c r="P23" s="114"/>
      <c r="Q23" s="1">
        <v>1420</v>
      </c>
    </row>
    <row r="24" spans="1:17">
      <c r="A24" s="1">
        <f>Första!B4</f>
        <v>2026</v>
      </c>
      <c r="B24" s="1" t="e">
        <f>VLOOKUP($C$2,Första!$B$25:$C$46,2,FALSE)</f>
        <v>#N/A</v>
      </c>
      <c r="C24" s="1">
        <f t="shared" si="0"/>
        <v>0</v>
      </c>
      <c r="D24" s="116" t="s">
        <v>211</v>
      </c>
      <c r="E24" s="1" t="s">
        <v>221</v>
      </c>
      <c r="F24" s="116" t="s">
        <v>211</v>
      </c>
      <c r="G24" s="1" t="s">
        <v>230</v>
      </c>
      <c r="H24" s="116" t="s">
        <v>260</v>
      </c>
      <c r="I24" s="1" t="s">
        <v>70</v>
      </c>
      <c r="J24" s="1">
        <f t="shared" si="2"/>
        <v>23</v>
      </c>
      <c r="K24" s="1" t="b">
        <f>K2</f>
        <v>0</v>
      </c>
      <c r="L24" s="1" t="b">
        <f t="shared" si="1"/>
        <v>0</v>
      </c>
      <c r="M24" s="1" t="s">
        <v>146</v>
      </c>
      <c r="N24" s="1" t="s">
        <v>70</v>
      </c>
      <c r="O24" s="114">
        <f>RES!H30</f>
        <v>0</v>
      </c>
      <c r="P24" s="114"/>
      <c r="Q24" s="1">
        <v>1440</v>
      </c>
    </row>
    <row r="25" spans="1:17">
      <c r="A25" s="1">
        <f>Första!B4</f>
        <v>2026</v>
      </c>
      <c r="B25" s="1" t="e">
        <f>VLOOKUP($C$2,Första!$B$25:$C$46,2,FALSE)</f>
        <v>#N/A</v>
      </c>
      <c r="C25" s="1">
        <f t="shared" si="0"/>
        <v>0</v>
      </c>
      <c r="D25" s="116" t="s">
        <v>211</v>
      </c>
      <c r="E25" s="1" t="s">
        <v>221</v>
      </c>
      <c r="F25" s="116" t="s">
        <v>211</v>
      </c>
      <c r="G25" s="1" t="s">
        <v>230</v>
      </c>
      <c r="H25" s="116" t="s">
        <v>261</v>
      </c>
      <c r="I25" s="1" t="s">
        <v>157</v>
      </c>
      <c r="J25" s="1">
        <f t="shared" si="2"/>
        <v>24</v>
      </c>
      <c r="K25" s="1" t="b">
        <f>K2</f>
        <v>0</v>
      </c>
      <c r="L25" s="1" t="b">
        <f t="shared" si="1"/>
        <v>0</v>
      </c>
      <c r="M25" s="1" t="s">
        <v>146</v>
      </c>
      <c r="N25" s="1" t="s">
        <v>157</v>
      </c>
      <c r="O25" s="114">
        <f>RES!H31</f>
        <v>0</v>
      </c>
      <c r="P25" s="114"/>
      <c r="Q25" s="1">
        <v>1450</v>
      </c>
    </row>
    <row r="26" spans="1:17">
      <c r="A26" s="1">
        <f>Första!B4</f>
        <v>2026</v>
      </c>
      <c r="B26" s="1" t="e">
        <f>VLOOKUP($C$2,Första!$B$25:$C$46,2,FALSE)</f>
        <v>#N/A</v>
      </c>
      <c r="C26" s="1">
        <f t="shared" si="0"/>
        <v>0</v>
      </c>
      <c r="D26" s="116" t="s">
        <v>211</v>
      </c>
      <c r="E26" s="1" t="s">
        <v>221</v>
      </c>
      <c r="F26" s="116" t="s">
        <v>211</v>
      </c>
      <c r="G26" s="1" t="s">
        <v>230</v>
      </c>
      <c r="H26" s="116" t="s">
        <v>262</v>
      </c>
      <c r="I26" s="1" t="s">
        <v>71</v>
      </c>
      <c r="J26" s="1">
        <f t="shared" si="2"/>
        <v>25</v>
      </c>
      <c r="K26" s="1" t="b">
        <f>K2</f>
        <v>0</v>
      </c>
      <c r="L26" s="1" t="b">
        <f t="shared" si="1"/>
        <v>0</v>
      </c>
      <c r="M26" s="1" t="s">
        <v>146</v>
      </c>
      <c r="N26" s="1" t="s">
        <v>71</v>
      </c>
      <c r="O26" s="114">
        <f>RES!H32</f>
        <v>0</v>
      </c>
      <c r="P26" s="114"/>
      <c r="Q26" s="1">
        <v>1470</v>
      </c>
    </row>
    <row r="27" spans="1:17">
      <c r="A27" s="1">
        <f>Första!B4</f>
        <v>2026</v>
      </c>
      <c r="B27" s="1" t="e">
        <f>VLOOKUP($C$2,Första!$B$25:$C$46,2,FALSE)</f>
        <v>#N/A</v>
      </c>
      <c r="C27" s="1">
        <f t="shared" si="0"/>
        <v>0</v>
      </c>
      <c r="D27" s="116" t="s">
        <v>211</v>
      </c>
      <c r="E27" s="1" t="s">
        <v>221</v>
      </c>
      <c r="F27" s="116" t="s">
        <v>211</v>
      </c>
      <c r="G27" s="1" t="s">
        <v>230</v>
      </c>
      <c r="H27" s="116" t="s">
        <v>259</v>
      </c>
      <c r="I27" s="1" t="s">
        <v>72</v>
      </c>
      <c r="J27" s="1">
        <f t="shared" si="2"/>
        <v>26</v>
      </c>
      <c r="K27" s="1" t="b">
        <f>K2</f>
        <v>0</v>
      </c>
      <c r="L27" s="1" t="b">
        <f t="shared" si="1"/>
        <v>0</v>
      </c>
      <c r="M27" s="1" t="s">
        <v>146</v>
      </c>
      <c r="N27" s="1" t="s">
        <v>72</v>
      </c>
      <c r="O27" s="114">
        <f>RES!H33</f>
        <v>0</v>
      </c>
      <c r="P27" s="114"/>
      <c r="Q27" s="1">
        <v>1490</v>
      </c>
    </row>
    <row r="28" spans="1:17">
      <c r="A28" s="1">
        <f>Första!B4</f>
        <v>2026</v>
      </c>
      <c r="B28" s="1" t="e">
        <f>VLOOKUP($C$2,Första!$B$25:$C$46,2,FALSE)</f>
        <v>#N/A</v>
      </c>
      <c r="C28" s="1">
        <f t="shared" si="0"/>
        <v>0</v>
      </c>
      <c r="D28" s="116" t="s">
        <v>211</v>
      </c>
      <c r="E28" s="1" t="s">
        <v>221</v>
      </c>
      <c r="F28" s="116" t="s">
        <v>211</v>
      </c>
      <c r="G28" s="1" t="s">
        <v>230</v>
      </c>
      <c r="H28" s="116" t="s">
        <v>265</v>
      </c>
      <c r="I28" s="1" t="s">
        <v>158</v>
      </c>
      <c r="J28" s="1">
        <f t="shared" si="2"/>
        <v>27</v>
      </c>
      <c r="K28" s="1" t="b">
        <f>K2</f>
        <v>0</v>
      </c>
      <c r="L28" s="1" t="b">
        <f t="shared" si="1"/>
        <v>0</v>
      </c>
      <c r="M28" s="1" t="s">
        <v>146</v>
      </c>
      <c r="N28" s="1" t="s">
        <v>158</v>
      </c>
      <c r="O28" s="114">
        <f>RES!P34</f>
        <v>0</v>
      </c>
      <c r="P28" s="114"/>
      <c r="Q28" s="1">
        <v>1500</v>
      </c>
    </row>
    <row r="29" spans="1:17">
      <c r="A29" s="1">
        <f>Första!B4</f>
        <v>2026</v>
      </c>
      <c r="B29" s="1" t="e">
        <f>VLOOKUP($C$2,Första!$B$25:$C$46,2,FALSE)</f>
        <v>#N/A</v>
      </c>
      <c r="C29" s="1">
        <f t="shared" si="0"/>
        <v>0</v>
      </c>
      <c r="D29" s="116" t="s">
        <v>211</v>
      </c>
      <c r="E29" s="1" t="s">
        <v>221</v>
      </c>
      <c r="F29" s="116" t="s">
        <v>211</v>
      </c>
      <c r="G29" s="1" t="s">
        <v>230</v>
      </c>
      <c r="H29" s="116" t="s">
        <v>266</v>
      </c>
      <c r="I29" s="1" t="s">
        <v>32</v>
      </c>
      <c r="J29" s="1">
        <f t="shared" si="2"/>
        <v>28</v>
      </c>
      <c r="K29" s="1" t="b">
        <f>K2</f>
        <v>0</v>
      </c>
      <c r="L29" s="1" t="b">
        <f t="shared" si="1"/>
        <v>0</v>
      </c>
      <c r="M29" s="1" t="s">
        <v>146</v>
      </c>
      <c r="N29" s="1" t="s">
        <v>32</v>
      </c>
      <c r="O29" s="114">
        <f>RES!H35</f>
        <v>0</v>
      </c>
      <c r="P29" s="114"/>
      <c r="Q29" s="1">
        <v>1610</v>
      </c>
    </row>
    <row r="30" spans="1:17">
      <c r="A30" s="1">
        <f>Första!B4</f>
        <v>2026</v>
      </c>
      <c r="B30" s="1" t="e">
        <f>VLOOKUP($C$2,Första!$B$25:$C$46,2,FALSE)</f>
        <v>#N/A</v>
      </c>
      <c r="C30" s="1">
        <f t="shared" si="0"/>
        <v>0</v>
      </c>
      <c r="D30" s="116" t="s">
        <v>211</v>
      </c>
      <c r="E30" s="1" t="s">
        <v>221</v>
      </c>
      <c r="F30" s="116" t="s">
        <v>211</v>
      </c>
      <c r="G30" s="1" t="s">
        <v>230</v>
      </c>
      <c r="H30" s="116" t="s">
        <v>267</v>
      </c>
      <c r="I30" s="1" t="s">
        <v>73</v>
      </c>
      <c r="J30" s="1">
        <f t="shared" si="2"/>
        <v>29</v>
      </c>
      <c r="K30" s="1" t="b">
        <f>K2</f>
        <v>0</v>
      </c>
      <c r="L30" s="1" t="b">
        <f t="shared" si="1"/>
        <v>0</v>
      </c>
      <c r="M30" s="1" t="s">
        <v>146</v>
      </c>
      <c r="N30" s="1" t="s">
        <v>73</v>
      </c>
      <c r="O30" s="114">
        <f>RES!H36</f>
        <v>0</v>
      </c>
      <c r="P30" s="114"/>
      <c r="Q30" s="1">
        <v>1640</v>
      </c>
    </row>
    <row r="31" spans="1:17">
      <c r="A31" s="1">
        <f>Första!B4</f>
        <v>2026</v>
      </c>
      <c r="B31" s="1" t="e">
        <f>VLOOKUP($C$2,Första!$B$25:$C$46,2,FALSE)</f>
        <v>#N/A</v>
      </c>
      <c r="C31" s="1">
        <f t="shared" si="0"/>
        <v>0</v>
      </c>
      <c r="D31" s="116" t="s">
        <v>211</v>
      </c>
      <c r="E31" s="1" t="s">
        <v>221</v>
      </c>
      <c r="F31" s="116" t="s">
        <v>211</v>
      </c>
      <c r="G31" s="1" t="s">
        <v>230</v>
      </c>
      <c r="H31" s="116" t="s">
        <v>268</v>
      </c>
      <c r="I31" s="1" t="s">
        <v>74</v>
      </c>
      <c r="J31" s="1">
        <f t="shared" si="2"/>
        <v>30</v>
      </c>
      <c r="K31" s="1" t="b">
        <f>K2</f>
        <v>0</v>
      </c>
      <c r="L31" s="1" t="b">
        <f t="shared" si="1"/>
        <v>0</v>
      </c>
      <c r="M31" s="1" t="s">
        <v>146</v>
      </c>
      <c r="N31" s="1" t="s">
        <v>74</v>
      </c>
      <c r="O31" s="114">
        <f>RES!H37</f>
        <v>0</v>
      </c>
      <c r="P31" s="114"/>
      <c r="Q31" s="1">
        <v>1670</v>
      </c>
    </row>
    <row r="32" spans="1:17">
      <c r="A32" s="1">
        <f>Första!B4</f>
        <v>2026</v>
      </c>
      <c r="B32" s="1" t="e">
        <f>VLOOKUP($C$2,Första!$B$25:$C$46,2,FALSE)</f>
        <v>#N/A</v>
      </c>
      <c r="C32" s="1">
        <f t="shared" si="0"/>
        <v>0</v>
      </c>
      <c r="D32" s="116" t="s">
        <v>211</v>
      </c>
      <c r="E32" s="1" t="s">
        <v>221</v>
      </c>
      <c r="F32" s="116" t="s">
        <v>211</v>
      </c>
      <c r="G32" s="1" t="s">
        <v>230</v>
      </c>
      <c r="H32" s="116" t="s">
        <v>269</v>
      </c>
      <c r="I32" s="1" t="s">
        <v>159</v>
      </c>
      <c r="J32" s="1">
        <f t="shared" si="2"/>
        <v>31</v>
      </c>
      <c r="K32" s="1" t="b">
        <f>K2</f>
        <v>0</v>
      </c>
      <c r="L32" s="1" t="b">
        <f t="shared" si="1"/>
        <v>0</v>
      </c>
      <c r="M32" s="1" t="s">
        <v>146</v>
      </c>
      <c r="N32" s="1" t="s">
        <v>159</v>
      </c>
      <c r="O32" s="114">
        <f>RES!P38</f>
        <v>0</v>
      </c>
      <c r="P32" s="114"/>
      <c r="Q32" s="1">
        <v>1700</v>
      </c>
    </row>
    <row r="33" spans="1:17" ht="21" customHeight="1">
      <c r="A33" s="1">
        <f>Första!B4</f>
        <v>2026</v>
      </c>
      <c r="B33" s="1" t="e">
        <f>VLOOKUP($C$2,Första!$B$25:$C$46,2,FALSE)</f>
        <v>#N/A</v>
      </c>
      <c r="C33" s="1">
        <f t="shared" si="0"/>
        <v>0</v>
      </c>
      <c r="D33" s="116" t="s">
        <v>213</v>
      </c>
      <c r="E33" s="1" t="s">
        <v>222</v>
      </c>
      <c r="F33" s="116" t="s">
        <v>213</v>
      </c>
      <c r="G33" s="1" t="s">
        <v>231</v>
      </c>
      <c r="H33" s="116" t="s">
        <v>270</v>
      </c>
      <c r="I33" s="1" t="s">
        <v>75</v>
      </c>
      <c r="J33" s="1">
        <f t="shared" si="2"/>
        <v>32</v>
      </c>
      <c r="K33" s="1" t="b">
        <f>K2</f>
        <v>0</v>
      </c>
      <c r="L33" s="1" t="b">
        <f t="shared" si="1"/>
        <v>0</v>
      </c>
      <c r="M33" s="1" t="s">
        <v>160</v>
      </c>
      <c r="N33" s="1" t="s">
        <v>75</v>
      </c>
      <c r="O33" s="1">
        <f>INV!H5</f>
        <v>0</v>
      </c>
      <c r="Q33" s="1">
        <v>2100</v>
      </c>
    </row>
    <row r="34" spans="1:17">
      <c r="A34" s="1">
        <f>Första!B4</f>
        <v>2026</v>
      </c>
      <c r="B34" s="1" t="e">
        <f>VLOOKUP($C$2,Första!$B$25:$C$46,2,FALSE)</f>
        <v>#N/A</v>
      </c>
      <c r="C34" s="1">
        <f t="shared" si="0"/>
        <v>0</v>
      </c>
      <c r="D34" s="116" t="s">
        <v>213</v>
      </c>
      <c r="E34" s="1" t="s">
        <v>222</v>
      </c>
      <c r="F34" s="116" t="s">
        <v>213</v>
      </c>
      <c r="G34" s="1" t="s">
        <v>231</v>
      </c>
      <c r="H34" s="116" t="s">
        <v>271</v>
      </c>
      <c r="I34" s="1" t="s">
        <v>37</v>
      </c>
      <c r="J34" s="1">
        <f t="shared" si="2"/>
        <v>33</v>
      </c>
      <c r="K34" s="1" t="b">
        <f>K2</f>
        <v>0</v>
      </c>
      <c r="L34" s="1" t="b">
        <f t="shared" si="1"/>
        <v>0</v>
      </c>
      <c r="M34" s="1" t="s">
        <v>160</v>
      </c>
      <c r="N34" s="1" t="s">
        <v>37</v>
      </c>
      <c r="O34" s="1">
        <f>INV!H6</f>
        <v>0</v>
      </c>
      <c r="Q34" s="1">
        <v>2270</v>
      </c>
    </row>
    <row r="35" spans="1:17">
      <c r="A35" s="1">
        <f>Första!B4</f>
        <v>2026</v>
      </c>
      <c r="B35" s="1" t="e">
        <f>VLOOKUP($C$2,Första!$B$25:$C$46,2,FALSE)</f>
        <v>#N/A</v>
      </c>
      <c r="C35" s="1">
        <f t="shared" si="0"/>
        <v>0</v>
      </c>
      <c r="D35" s="116" t="s">
        <v>213</v>
      </c>
      <c r="E35" s="1" t="s">
        <v>222</v>
      </c>
      <c r="F35" s="116" t="s">
        <v>213</v>
      </c>
      <c r="G35" s="1" t="s">
        <v>231</v>
      </c>
      <c r="H35" s="116" t="s">
        <v>272</v>
      </c>
      <c r="I35" s="1" t="s">
        <v>318</v>
      </c>
      <c r="J35" s="1">
        <f t="shared" si="2"/>
        <v>34</v>
      </c>
      <c r="K35" s="1" t="b">
        <f>K2</f>
        <v>0</v>
      </c>
      <c r="L35" s="1" t="b">
        <f t="shared" si="1"/>
        <v>0</v>
      </c>
      <c r="M35" s="1" t="s">
        <v>160</v>
      </c>
      <c r="N35" s="1" t="s">
        <v>318</v>
      </c>
      <c r="O35" s="1">
        <f>INV!H7</f>
        <v>0</v>
      </c>
      <c r="Q35" s="1">
        <v>2290</v>
      </c>
    </row>
    <row r="36" spans="1:17">
      <c r="A36" s="1">
        <f>Första!B4</f>
        <v>2026</v>
      </c>
      <c r="B36" s="1" t="e">
        <f>VLOOKUP($C$2,Första!$B$25:$C$46,2,FALSE)</f>
        <v>#N/A</v>
      </c>
      <c r="C36" s="1">
        <f t="shared" si="0"/>
        <v>0</v>
      </c>
      <c r="D36" s="116" t="s">
        <v>213</v>
      </c>
      <c r="E36" s="1" t="s">
        <v>222</v>
      </c>
      <c r="F36" s="116" t="s">
        <v>213</v>
      </c>
      <c r="G36" s="1" t="s">
        <v>231</v>
      </c>
      <c r="H36" s="116" t="s">
        <v>289</v>
      </c>
      <c r="I36" s="1" t="s">
        <v>161</v>
      </c>
      <c r="J36" s="1">
        <f t="shared" si="2"/>
        <v>35</v>
      </c>
      <c r="K36" s="1" t="b">
        <f>K2</f>
        <v>0</v>
      </c>
      <c r="L36" s="1" t="b">
        <f t="shared" si="1"/>
        <v>0</v>
      </c>
      <c r="M36" s="1" t="s">
        <v>160</v>
      </c>
      <c r="N36" s="1" t="s">
        <v>161</v>
      </c>
      <c r="O36" s="1">
        <f>INV!H9</f>
        <v>0</v>
      </c>
      <c r="Q36" s="1">
        <v>2210</v>
      </c>
    </row>
    <row r="37" spans="1:17">
      <c r="A37" s="1">
        <f>Första!B4</f>
        <v>2026</v>
      </c>
      <c r="B37" s="1" t="e">
        <f>VLOOKUP($C$2,Första!$B$25:$C$46,2,FALSE)</f>
        <v>#N/A</v>
      </c>
      <c r="C37" s="1">
        <f t="shared" si="0"/>
        <v>0</v>
      </c>
      <c r="D37" s="116" t="s">
        <v>213</v>
      </c>
      <c r="E37" s="1" t="s">
        <v>222</v>
      </c>
      <c r="F37" s="116" t="s">
        <v>213</v>
      </c>
      <c r="G37" s="1" t="s">
        <v>231</v>
      </c>
      <c r="H37" s="116" t="s">
        <v>290</v>
      </c>
      <c r="I37" s="1" t="s">
        <v>162</v>
      </c>
      <c r="J37" s="1">
        <f t="shared" si="2"/>
        <v>36</v>
      </c>
      <c r="K37" s="1" t="b">
        <f>K2</f>
        <v>0</v>
      </c>
      <c r="L37" s="1" t="b">
        <f t="shared" si="1"/>
        <v>0</v>
      </c>
      <c r="M37" s="1" t="s">
        <v>160</v>
      </c>
      <c r="N37" s="1" t="s">
        <v>162</v>
      </c>
      <c r="O37" s="1">
        <f>INV!H10</f>
        <v>0</v>
      </c>
      <c r="Q37" s="1">
        <v>2240</v>
      </c>
    </row>
    <row r="38" spans="1:17">
      <c r="A38" s="1">
        <f>Första!B4</f>
        <v>2026</v>
      </c>
      <c r="B38" s="1" t="e">
        <f>VLOOKUP($C$2,Första!$B$25:$C$46,2,FALSE)</f>
        <v>#N/A</v>
      </c>
      <c r="C38" s="1">
        <f t="shared" si="0"/>
        <v>0</v>
      </c>
      <c r="D38" s="116" t="s">
        <v>214</v>
      </c>
      <c r="E38" s="1" t="s">
        <v>223</v>
      </c>
      <c r="F38" s="116" t="s">
        <v>214</v>
      </c>
      <c r="G38" s="1" t="s">
        <v>232</v>
      </c>
      <c r="H38" s="116" t="s">
        <v>254</v>
      </c>
      <c r="I38" s="1" t="s">
        <v>320</v>
      </c>
      <c r="J38" s="1">
        <f t="shared" si="2"/>
        <v>37</v>
      </c>
      <c r="K38" s="1" t="b">
        <f>K2</f>
        <v>0</v>
      </c>
      <c r="L38" s="1" t="b">
        <f t="shared" si="1"/>
        <v>0</v>
      </c>
      <c r="M38" s="1" t="s">
        <v>163</v>
      </c>
      <c r="N38" s="1" t="s">
        <v>320</v>
      </c>
      <c r="O38" s="114">
        <f>INV!H18</f>
        <v>0</v>
      </c>
      <c r="P38" s="114"/>
      <c r="Q38" s="1">
        <v>3010</v>
      </c>
    </row>
    <row r="39" spans="1:17">
      <c r="A39" s="1">
        <f>Första!B4</f>
        <v>2026</v>
      </c>
      <c r="B39" s="1" t="e">
        <f>VLOOKUP($C$2,Första!$B$25:$C$46,2,FALSE)</f>
        <v>#N/A</v>
      </c>
      <c r="C39" s="1">
        <f t="shared" si="0"/>
        <v>0</v>
      </c>
      <c r="D39" s="116" t="s">
        <v>214</v>
      </c>
      <c r="E39" s="1" t="s">
        <v>223</v>
      </c>
      <c r="F39" s="116" t="s">
        <v>214</v>
      </c>
      <c r="G39" s="1" t="s">
        <v>232</v>
      </c>
      <c r="H39" s="116" t="s">
        <v>273</v>
      </c>
      <c r="I39" s="1" t="s">
        <v>321</v>
      </c>
      <c r="J39" s="1">
        <f t="shared" si="2"/>
        <v>38</v>
      </c>
      <c r="K39" s="1" t="b">
        <f>K2</f>
        <v>0</v>
      </c>
      <c r="L39" s="1" t="b">
        <f t="shared" si="1"/>
        <v>0</v>
      </c>
      <c r="M39" s="1" t="s">
        <v>163</v>
      </c>
      <c r="N39" s="1" t="s">
        <v>321</v>
      </c>
      <c r="O39" s="114">
        <f>INV!H19</f>
        <v>0</v>
      </c>
      <c r="P39" s="114"/>
      <c r="Q39" s="118">
        <v>3030</v>
      </c>
    </row>
    <row r="40" spans="1:17">
      <c r="A40" s="1">
        <f>Första!B4</f>
        <v>2026</v>
      </c>
      <c r="B40" s="1" t="e">
        <f>VLOOKUP($C$2,Första!$B$25:$C$46,2,FALSE)</f>
        <v>#N/A</v>
      </c>
      <c r="C40" s="1">
        <f t="shared" si="0"/>
        <v>0</v>
      </c>
      <c r="D40" s="116" t="s">
        <v>214</v>
      </c>
      <c r="E40" s="1" t="s">
        <v>223</v>
      </c>
      <c r="F40" s="116" t="s">
        <v>214</v>
      </c>
      <c r="G40" s="1" t="s">
        <v>232</v>
      </c>
      <c r="H40" s="116" t="s">
        <v>255</v>
      </c>
      <c r="I40" s="1" t="s">
        <v>322</v>
      </c>
      <c r="J40" s="1">
        <f t="shared" si="2"/>
        <v>39</v>
      </c>
      <c r="K40" s="1" t="b">
        <f>K2</f>
        <v>0</v>
      </c>
      <c r="L40" s="1" t="b">
        <f t="shared" si="1"/>
        <v>0</v>
      </c>
      <c r="M40" s="1" t="s">
        <v>163</v>
      </c>
      <c r="N40" s="1" t="s">
        <v>322</v>
      </c>
      <c r="O40" s="114">
        <f>INV!H20</f>
        <v>0</v>
      </c>
      <c r="P40" s="114"/>
      <c r="Q40" s="1">
        <v>3060</v>
      </c>
    </row>
    <row r="41" spans="1:17">
      <c r="A41" s="1">
        <f>Första!B4</f>
        <v>2026</v>
      </c>
      <c r="B41" s="1" t="e">
        <f>VLOOKUP($C$2,Första!$B$25:$C$46,2,FALSE)</f>
        <v>#N/A</v>
      </c>
      <c r="C41" s="1">
        <f t="shared" si="0"/>
        <v>0</v>
      </c>
      <c r="D41" s="116" t="s">
        <v>214</v>
      </c>
      <c r="E41" s="1" t="s">
        <v>223</v>
      </c>
      <c r="F41" s="116" t="s">
        <v>214</v>
      </c>
      <c r="G41" s="1" t="s">
        <v>232</v>
      </c>
      <c r="H41" s="116" t="s">
        <v>274</v>
      </c>
      <c r="I41" s="1" t="s">
        <v>323</v>
      </c>
      <c r="J41" s="1">
        <f t="shared" si="2"/>
        <v>40</v>
      </c>
      <c r="K41" s="1" t="b">
        <f>K2</f>
        <v>0</v>
      </c>
      <c r="L41" s="1" t="b">
        <f t="shared" si="1"/>
        <v>0</v>
      </c>
      <c r="M41" s="1" t="s">
        <v>163</v>
      </c>
      <c r="N41" s="1" t="s">
        <v>323</v>
      </c>
      <c r="O41" s="114">
        <f>INV!H21</f>
        <v>0</v>
      </c>
      <c r="P41" s="114"/>
      <c r="Q41" s="1">
        <v>3080</v>
      </c>
    </row>
    <row r="42" spans="1:17">
      <c r="A42" s="1">
        <f>Första!B4</f>
        <v>2026</v>
      </c>
      <c r="B42" s="1" t="e">
        <f>VLOOKUP($C$2,Första!$B$25:$C$46,2,FALSE)</f>
        <v>#N/A</v>
      </c>
      <c r="C42" s="1">
        <f t="shared" si="0"/>
        <v>0</v>
      </c>
      <c r="D42" s="116" t="s">
        <v>214</v>
      </c>
      <c r="E42" s="1" t="s">
        <v>223</v>
      </c>
      <c r="F42" s="116" t="s">
        <v>214</v>
      </c>
      <c r="G42" s="1" t="s">
        <v>232</v>
      </c>
      <c r="H42" s="116" t="s">
        <v>275</v>
      </c>
      <c r="I42" s="1" t="s">
        <v>42</v>
      </c>
      <c r="J42" s="1">
        <f t="shared" si="2"/>
        <v>41</v>
      </c>
      <c r="K42" s="1" t="b">
        <f>K2</f>
        <v>0</v>
      </c>
      <c r="L42" s="1" t="b">
        <f t="shared" si="1"/>
        <v>0</v>
      </c>
      <c r="M42" s="1" t="s">
        <v>163</v>
      </c>
      <c r="N42" s="1" t="s">
        <v>42</v>
      </c>
      <c r="O42" s="114">
        <f>INV!H23</f>
        <v>0</v>
      </c>
      <c r="P42" s="114"/>
      <c r="Q42" s="1">
        <v>3110</v>
      </c>
    </row>
    <row r="43" spans="1:17">
      <c r="A43" s="1">
        <f>Första!B4</f>
        <v>2026</v>
      </c>
      <c r="B43" s="1" t="e">
        <f>VLOOKUP($C$2,Första!$B$25:$C$46,2,FALSE)</f>
        <v>#N/A</v>
      </c>
      <c r="C43" s="1">
        <f t="shared" si="0"/>
        <v>0</v>
      </c>
      <c r="D43" s="116" t="s">
        <v>214</v>
      </c>
      <c r="E43" s="1" t="s">
        <v>223</v>
      </c>
      <c r="F43" s="116" t="s">
        <v>214</v>
      </c>
      <c r="G43" s="1" t="s">
        <v>232</v>
      </c>
      <c r="H43" s="116" t="s">
        <v>276</v>
      </c>
      <c r="I43" s="1" t="s">
        <v>43</v>
      </c>
      <c r="J43" s="1">
        <f t="shared" si="2"/>
        <v>42</v>
      </c>
      <c r="K43" s="1" t="b">
        <f>K2</f>
        <v>0</v>
      </c>
      <c r="L43" s="1" t="b">
        <f t="shared" si="1"/>
        <v>0</v>
      </c>
      <c r="M43" s="1" t="s">
        <v>163</v>
      </c>
      <c r="N43" s="1" t="s">
        <v>43</v>
      </c>
      <c r="O43" s="114">
        <f>INV!H24</f>
        <v>0</v>
      </c>
      <c r="P43" s="114"/>
      <c r="Q43" s="1">
        <v>3140</v>
      </c>
    </row>
    <row r="44" spans="1:17">
      <c r="A44" s="1">
        <f>Första!B4</f>
        <v>2026</v>
      </c>
      <c r="B44" s="1" t="e">
        <f>VLOOKUP($C$2,Första!$B$25:$C$46,2,FALSE)</f>
        <v>#N/A</v>
      </c>
      <c r="C44" s="1">
        <f t="shared" si="0"/>
        <v>0</v>
      </c>
      <c r="D44" s="116" t="s">
        <v>214</v>
      </c>
      <c r="E44" s="1" t="s">
        <v>223</v>
      </c>
      <c r="F44" s="116" t="s">
        <v>214</v>
      </c>
      <c r="G44" s="1" t="s">
        <v>232</v>
      </c>
      <c r="H44" s="116" t="s">
        <v>277</v>
      </c>
      <c r="I44" s="1" t="s">
        <v>76</v>
      </c>
      <c r="J44" s="1">
        <f t="shared" si="2"/>
        <v>43</v>
      </c>
      <c r="K44" s="1" t="b">
        <f>K2</f>
        <v>0</v>
      </c>
      <c r="L44" s="1" t="b">
        <f t="shared" si="1"/>
        <v>0</v>
      </c>
      <c r="M44" s="1" t="s">
        <v>163</v>
      </c>
      <c r="N44" s="1" t="s">
        <v>76</v>
      </c>
      <c r="O44" s="114">
        <f>INV!H26</f>
        <v>0</v>
      </c>
      <c r="P44" s="114"/>
      <c r="Q44" s="1">
        <v>3170</v>
      </c>
    </row>
    <row r="45" spans="1:17" ht="31.15" customHeight="1">
      <c r="A45" s="1">
        <f>Första!B4-1</f>
        <v>2025</v>
      </c>
      <c r="B45" s="1" t="e">
        <f>VLOOKUP($C$2,Första!$B$25:$C$46,2,FALSE)</f>
        <v>#N/A</v>
      </c>
      <c r="C45" s="1">
        <f t="shared" si="0"/>
        <v>0</v>
      </c>
      <c r="D45" s="116" t="s">
        <v>218</v>
      </c>
      <c r="E45" s="1" t="s">
        <v>233</v>
      </c>
      <c r="F45" s="116" t="s">
        <v>211</v>
      </c>
      <c r="G45" s="1" t="s">
        <v>230</v>
      </c>
      <c r="H45" s="116" t="s">
        <v>212</v>
      </c>
      <c r="I45" s="1" t="s">
        <v>147</v>
      </c>
      <c r="J45" s="1">
        <f t="shared" si="2"/>
        <v>44</v>
      </c>
      <c r="K45" s="1" t="b">
        <f>K2</f>
        <v>0</v>
      </c>
      <c r="L45" s="1" t="b">
        <f t="shared" si="1"/>
        <v>0</v>
      </c>
      <c r="M45" s="1" t="s">
        <v>146</v>
      </c>
      <c r="N45" s="1" t="s">
        <v>147</v>
      </c>
      <c r="O45" s="114">
        <f>RES!M8</f>
        <v>0</v>
      </c>
      <c r="Q45" s="1">
        <v>1010</v>
      </c>
    </row>
    <row r="46" spans="1:17">
      <c r="A46" s="1">
        <f>Första!B4-1</f>
        <v>2025</v>
      </c>
      <c r="B46" s="1" t="e">
        <f>VLOOKUP($C$2,Första!$B$25:$C$46,2,FALSE)</f>
        <v>#N/A</v>
      </c>
      <c r="C46" s="1">
        <f t="shared" si="0"/>
        <v>0</v>
      </c>
      <c r="D46" s="116" t="s">
        <v>218</v>
      </c>
      <c r="E46" s="1" t="s">
        <v>233</v>
      </c>
      <c r="F46" s="116" t="s">
        <v>211</v>
      </c>
      <c r="G46" s="1" t="s">
        <v>230</v>
      </c>
      <c r="H46" s="116" t="s">
        <v>238</v>
      </c>
      <c r="I46" s="1" t="s">
        <v>148</v>
      </c>
      <c r="J46" s="1">
        <f t="shared" si="2"/>
        <v>45</v>
      </c>
      <c r="K46" s="1" t="b">
        <f>K2</f>
        <v>0</v>
      </c>
      <c r="L46" s="1" t="b">
        <f t="shared" si="1"/>
        <v>0</v>
      </c>
      <c r="M46" s="1" t="s">
        <v>146</v>
      </c>
      <c r="N46" s="1" t="s">
        <v>148</v>
      </c>
      <c r="O46" s="114">
        <f>RES!M9</f>
        <v>0</v>
      </c>
      <c r="Q46" s="1">
        <v>1020</v>
      </c>
    </row>
    <row r="47" spans="1:17">
      <c r="A47" s="1">
        <f>Första!B4-1</f>
        <v>2025</v>
      </c>
      <c r="B47" s="1" t="e">
        <f>VLOOKUP($C$2,Första!$B$25:$C$46,2,FALSE)</f>
        <v>#N/A</v>
      </c>
      <c r="C47" s="1">
        <f t="shared" si="0"/>
        <v>0</v>
      </c>
      <c r="D47" s="116" t="s">
        <v>218</v>
      </c>
      <c r="E47" s="1" t="s">
        <v>233</v>
      </c>
      <c r="F47" s="116" t="s">
        <v>211</v>
      </c>
      <c r="G47" s="1" t="s">
        <v>230</v>
      </c>
      <c r="H47" s="116" t="s">
        <v>239</v>
      </c>
      <c r="I47" s="1" t="s">
        <v>307</v>
      </c>
      <c r="J47" s="1">
        <f t="shared" si="2"/>
        <v>46</v>
      </c>
      <c r="K47" s="1" t="b">
        <f>K2</f>
        <v>0</v>
      </c>
      <c r="L47" s="1" t="b">
        <f t="shared" si="1"/>
        <v>0</v>
      </c>
      <c r="M47" s="1" t="s">
        <v>146</v>
      </c>
      <c r="N47" s="1" t="s">
        <v>307</v>
      </c>
      <c r="O47" s="114">
        <f>RES!M10</f>
        <v>0</v>
      </c>
      <c r="Q47" s="1">
        <v>1030</v>
      </c>
    </row>
    <row r="48" spans="1:17">
      <c r="A48" s="1">
        <f>Första!B4-1</f>
        <v>2025</v>
      </c>
      <c r="B48" s="1" t="e">
        <f>VLOOKUP($C$2,Första!$B$25:$C$46,2,FALSE)</f>
        <v>#N/A</v>
      </c>
      <c r="C48" s="1">
        <f t="shared" si="0"/>
        <v>0</v>
      </c>
      <c r="D48" s="116" t="s">
        <v>218</v>
      </c>
      <c r="E48" s="1" t="s">
        <v>233</v>
      </c>
      <c r="F48" s="116" t="s">
        <v>211</v>
      </c>
      <c r="G48" s="1" t="s">
        <v>230</v>
      </c>
      <c r="H48" s="116" t="s">
        <v>240</v>
      </c>
      <c r="I48" s="1" t="s">
        <v>149</v>
      </c>
      <c r="J48" s="1">
        <f t="shared" si="2"/>
        <v>47</v>
      </c>
      <c r="K48" s="1" t="b">
        <f>K2</f>
        <v>0</v>
      </c>
      <c r="L48" s="1" t="b">
        <f t="shared" si="1"/>
        <v>0</v>
      </c>
      <c r="M48" s="1" t="s">
        <v>146</v>
      </c>
      <c r="N48" s="1" t="s">
        <v>149</v>
      </c>
      <c r="O48" s="114">
        <f>RES!M11</f>
        <v>0</v>
      </c>
      <c r="Q48" s="1">
        <v>1031</v>
      </c>
    </row>
    <row r="49" spans="1:17">
      <c r="A49" s="1">
        <f>Första!B4-1</f>
        <v>2025</v>
      </c>
      <c r="B49" s="1" t="e">
        <f>VLOOKUP($C$2,Första!$B$25:$C$46,2,FALSE)</f>
        <v>#N/A</v>
      </c>
      <c r="C49" s="1">
        <f t="shared" si="0"/>
        <v>0</v>
      </c>
      <c r="D49" s="116" t="s">
        <v>218</v>
      </c>
      <c r="E49" s="1" t="s">
        <v>233</v>
      </c>
      <c r="F49" s="116" t="s">
        <v>211</v>
      </c>
      <c r="G49" s="1" t="s">
        <v>230</v>
      </c>
      <c r="H49" s="116" t="s">
        <v>242</v>
      </c>
      <c r="I49" s="1" t="s">
        <v>308</v>
      </c>
      <c r="J49" s="1">
        <f t="shared" si="2"/>
        <v>48</v>
      </c>
      <c r="K49" s="1" t="b">
        <f>K2</f>
        <v>0</v>
      </c>
      <c r="L49" s="1" t="b">
        <f t="shared" si="1"/>
        <v>0</v>
      </c>
      <c r="M49" s="1" t="s">
        <v>146</v>
      </c>
      <c r="N49" s="1" t="s">
        <v>308</v>
      </c>
      <c r="O49" s="114">
        <f>RES!M12</f>
        <v>0</v>
      </c>
      <c r="Q49" s="1">
        <v>1032</v>
      </c>
    </row>
    <row r="50" spans="1:17">
      <c r="A50" s="1">
        <f>Första!B4-1</f>
        <v>2025</v>
      </c>
      <c r="B50" s="1" t="e">
        <f>VLOOKUP($C$2,Första!$B$25:$C$46,2,FALSE)</f>
        <v>#N/A</v>
      </c>
      <c r="C50" s="1">
        <f t="shared" si="0"/>
        <v>0</v>
      </c>
      <c r="D50" s="116" t="s">
        <v>218</v>
      </c>
      <c r="E50" s="1" t="s">
        <v>233</v>
      </c>
      <c r="F50" s="116" t="s">
        <v>211</v>
      </c>
      <c r="G50" s="1" t="s">
        <v>230</v>
      </c>
      <c r="H50" s="116" t="s">
        <v>241</v>
      </c>
      <c r="I50" s="1" t="s">
        <v>309</v>
      </c>
      <c r="J50" s="1">
        <f t="shared" si="2"/>
        <v>49</v>
      </c>
      <c r="K50" s="1" t="b">
        <f>K2</f>
        <v>0</v>
      </c>
      <c r="L50" s="1" t="b">
        <f t="shared" si="1"/>
        <v>0</v>
      </c>
      <c r="M50" s="1" t="s">
        <v>146</v>
      </c>
      <c r="N50" s="1" t="s">
        <v>309</v>
      </c>
      <c r="O50" s="114">
        <f>RES!M13</f>
        <v>0</v>
      </c>
      <c r="Q50" s="1">
        <v>1060</v>
      </c>
    </row>
    <row r="51" spans="1:17">
      <c r="A51" s="1">
        <f>Första!B4-1</f>
        <v>2025</v>
      </c>
      <c r="B51" s="1" t="e">
        <f>VLOOKUP($C$2,Första!$B$25:$C$46,2,FALSE)</f>
        <v>#N/A</v>
      </c>
      <c r="C51" s="1">
        <f t="shared" si="0"/>
        <v>0</v>
      </c>
      <c r="D51" s="116" t="s">
        <v>218</v>
      </c>
      <c r="E51" s="1" t="s">
        <v>233</v>
      </c>
      <c r="F51" s="116" t="s">
        <v>211</v>
      </c>
      <c r="G51" s="1" t="s">
        <v>230</v>
      </c>
      <c r="H51" s="116" t="s">
        <v>243</v>
      </c>
      <c r="I51" s="1" t="s">
        <v>310</v>
      </c>
      <c r="J51" s="1">
        <f t="shared" si="2"/>
        <v>50</v>
      </c>
      <c r="K51" s="1" t="b">
        <f>K2</f>
        <v>0</v>
      </c>
      <c r="L51" s="1" t="b">
        <f t="shared" si="1"/>
        <v>0</v>
      </c>
      <c r="M51" s="1" t="s">
        <v>146</v>
      </c>
      <c r="N51" s="1" t="s">
        <v>310</v>
      </c>
      <c r="O51" s="114">
        <f>RES!M14</f>
        <v>0</v>
      </c>
      <c r="Q51" s="1">
        <v>1072</v>
      </c>
    </row>
    <row r="52" spans="1:17">
      <c r="A52" s="1">
        <f>Första!B4-1</f>
        <v>2025</v>
      </c>
      <c r="B52" s="1" t="e">
        <f>VLOOKUP($C$2,Första!$B$25:$C$46,2,FALSE)</f>
        <v>#N/A</v>
      </c>
      <c r="C52" s="1">
        <f t="shared" si="0"/>
        <v>0</v>
      </c>
      <c r="D52" s="116" t="s">
        <v>218</v>
      </c>
      <c r="E52" s="1" t="s">
        <v>233</v>
      </c>
      <c r="F52" s="116" t="s">
        <v>211</v>
      </c>
      <c r="G52" s="1" t="s">
        <v>230</v>
      </c>
      <c r="H52" s="116" t="s">
        <v>244</v>
      </c>
      <c r="I52" s="1" t="s">
        <v>311</v>
      </c>
      <c r="J52" s="1">
        <f t="shared" si="2"/>
        <v>51</v>
      </c>
      <c r="K52" s="1" t="b">
        <f>K2</f>
        <v>0</v>
      </c>
      <c r="L52" s="1" t="b">
        <f t="shared" si="1"/>
        <v>0</v>
      </c>
      <c r="M52" s="1" t="s">
        <v>146</v>
      </c>
      <c r="N52" s="1" t="s">
        <v>311</v>
      </c>
      <c r="O52" s="114">
        <f>RES!M15</f>
        <v>0</v>
      </c>
      <c r="Q52" s="1">
        <v>1077</v>
      </c>
    </row>
    <row r="53" spans="1:17">
      <c r="A53" s="1">
        <f>Första!B4-1</f>
        <v>2025</v>
      </c>
      <c r="B53" s="1" t="e">
        <f>VLOOKUP($C$2,Första!$B$25:$C$46,2,FALSE)</f>
        <v>#N/A</v>
      </c>
      <c r="C53" s="1">
        <f t="shared" si="0"/>
        <v>0</v>
      </c>
      <c r="D53" s="116" t="s">
        <v>218</v>
      </c>
      <c r="E53" s="1" t="s">
        <v>233</v>
      </c>
      <c r="F53" s="116" t="s">
        <v>211</v>
      </c>
      <c r="G53" s="1" t="s">
        <v>230</v>
      </c>
      <c r="H53" s="116" t="s">
        <v>245</v>
      </c>
      <c r="I53" s="1" t="s">
        <v>312</v>
      </c>
      <c r="J53" s="1">
        <f t="shared" si="2"/>
        <v>52</v>
      </c>
      <c r="K53" s="1" t="b">
        <f>K2</f>
        <v>0</v>
      </c>
      <c r="L53" s="1" t="b">
        <f t="shared" si="1"/>
        <v>0</v>
      </c>
      <c r="M53" s="1" t="s">
        <v>146</v>
      </c>
      <c r="N53" s="1" t="s">
        <v>312</v>
      </c>
      <c r="O53" s="114">
        <f>RES!M16</f>
        <v>0</v>
      </c>
      <c r="Q53" s="1">
        <v>1082</v>
      </c>
    </row>
    <row r="54" spans="1:17">
      <c r="A54" s="1">
        <f>Första!B4-1</f>
        <v>2025</v>
      </c>
      <c r="B54" s="1" t="e">
        <f>VLOOKUP($C$2,Första!$B$25:$C$46,2,FALSE)</f>
        <v>#N/A</v>
      </c>
      <c r="C54" s="1">
        <f t="shared" si="0"/>
        <v>0</v>
      </c>
      <c r="D54" s="116" t="s">
        <v>218</v>
      </c>
      <c r="E54" s="1" t="s">
        <v>233</v>
      </c>
      <c r="F54" s="116" t="s">
        <v>211</v>
      </c>
      <c r="G54" s="1" t="s">
        <v>230</v>
      </c>
      <c r="H54" s="116" t="s">
        <v>246</v>
      </c>
      <c r="I54" s="1" t="s">
        <v>313</v>
      </c>
      <c r="J54" s="1">
        <f t="shared" si="2"/>
        <v>53</v>
      </c>
      <c r="K54" s="1" t="b">
        <f>K2</f>
        <v>0</v>
      </c>
      <c r="L54" s="1" t="b">
        <f t="shared" si="1"/>
        <v>0</v>
      </c>
      <c r="M54" s="1" t="s">
        <v>146</v>
      </c>
      <c r="N54" s="1" t="s">
        <v>313</v>
      </c>
      <c r="O54" s="114">
        <f>RES!M17</f>
        <v>0</v>
      </c>
      <c r="Q54" s="1">
        <v>1082</v>
      </c>
    </row>
    <row r="55" spans="1:17">
      <c r="A55" s="1">
        <f>Första!B4-1</f>
        <v>2025</v>
      </c>
      <c r="B55" s="1" t="e">
        <f>VLOOKUP($C$2,Första!$B$25:$C$46,2,FALSE)</f>
        <v>#N/A</v>
      </c>
      <c r="C55" s="1">
        <f t="shared" si="0"/>
        <v>0</v>
      </c>
      <c r="D55" s="116" t="s">
        <v>218</v>
      </c>
      <c r="E55" s="1" t="s">
        <v>233</v>
      </c>
      <c r="F55" s="116" t="s">
        <v>211</v>
      </c>
      <c r="G55" s="1" t="s">
        <v>230</v>
      </c>
      <c r="H55" s="116" t="s">
        <v>247</v>
      </c>
      <c r="I55" s="1" t="s">
        <v>314</v>
      </c>
      <c r="J55" s="1">
        <f t="shared" si="2"/>
        <v>54</v>
      </c>
      <c r="K55" s="1" t="b">
        <f>K2</f>
        <v>0</v>
      </c>
      <c r="L55" s="1" t="b">
        <f t="shared" si="1"/>
        <v>0</v>
      </c>
      <c r="M55" s="1" t="s">
        <v>146</v>
      </c>
      <c r="N55" s="1" t="s">
        <v>314</v>
      </c>
      <c r="O55" s="114">
        <f>RES!M18</f>
        <v>0</v>
      </c>
      <c r="Q55" s="1">
        <v>1087</v>
      </c>
    </row>
    <row r="56" spans="1:17">
      <c r="A56" s="1">
        <f>Första!B4-1</f>
        <v>2025</v>
      </c>
      <c r="B56" s="1" t="e">
        <f>VLOOKUP($C$2,Första!$B$25:$C$46,2,FALSE)</f>
        <v>#N/A</v>
      </c>
      <c r="C56" s="1">
        <f t="shared" si="0"/>
        <v>0</v>
      </c>
      <c r="D56" s="116" t="s">
        <v>218</v>
      </c>
      <c r="E56" s="1" t="s">
        <v>233</v>
      </c>
      <c r="F56" s="116" t="s">
        <v>211</v>
      </c>
      <c r="G56" s="1" t="s">
        <v>230</v>
      </c>
      <c r="H56" s="116" t="s">
        <v>248</v>
      </c>
      <c r="I56" s="1" t="s">
        <v>315</v>
      </c>
      <c r="J56" s="1">
        <f t="shared" si="2"/>
        <v>55</v>
      </c>
      <c r="K56" s="1" t="b">
        <f>K2</f>
        <v>0</v>
      </c>
      <c r="L56" s="1" t="b">
        <f t="shared" si="1"/>
        <v>0</v>
      </c>
      <c r="M56" s="1" t="s">
        <v>146</v>
      </c>
      <c r="N56" s="1" t="s">
        <v>315</v>
      </c>
      <c r="O56" s="114">
        <f>RES!M19</f>
        <v>0</v>
      </c>
      <c r="Q56" s="1">
        <v>1090</v>
      </c>
    </row>
    <row r="57" spans="1:17">
      <c r="A57" s="1">
        <f>Första!B4-1</f>
        <v>2025</v>
      </c>
      <c r="B57" s="1" t="e">
        <f>VLOOKUP($C$2,Första!$B$25:$C$46,2,FALSE)</f>
        <v>#N/A</v>
      </c>
      <c r="C57" s="1">
        <f t="shared" si="0"/>
        <v>0</v>
      </c>
      <c r="D57" s="116" t="s">
        <v>218</v>
      </c>
      <c r="E57" s="1" t="s">
        <v>233</v>
      </c>
      <c r="F57" s="116" t="s">
        <v>211</v>
      </c>
      <c r="G57" s="1" t="s">
        <v>230</v>
      </c>
      <c r="H57" s="116" t="s">
        <v>249</v>
      </c>
      <c r="I57" s="1" t="s">
        <v>316</v>
      </c>
      <c r="J57" s="1">
        <f t="shared" si="2"/>
        <v>56</v>
      </c>
      <c r="K57" s="1" t="b">
        <f>K2</f>
        <v>0</v>
      </c>
      <c r="L57" s="1" t="b">
        <f t="shared" si="1"/>
        <v>0</v>
      </c>
      <c r="M57" s="1" t="s">
        <v>146</v>
      </c>
      <c r="N57" s="1" t="s">
        <v>316</v>
      </c>
      <c r="O57" s="114">
        <f>RES!M20</f>
        <v>0</v>
      </c>
      <c r="Q57" s="1">
        <v>1091</v>
      </c>
    </row>
    <row r="58" spans="1:17">
      <c r="A58" s="1">
        <f>Första!B4-1</f>
        <v>2025</v>
      </c>
      <c r="B58" s="1" t="e">
        <f>VLOOKUP($C$2,Första!$B$25:$C$46,2,FALSE)</f>
        <v>#N/A</v>
      </c>
      <c r="C58" s="1">
        <f t="shared" si="0"/>
        <v>0</v>
      </c>
      <c r="D58" s="116" t="s">
        <v>218</v>
      </c>
      <c r="E58" s="1" t="s">
        <v>233</v>
      </c>
      <c r="F58" s="116" t="s">
        <v>211</v>
      </c>
      <c r="G58" s="1" t="s">
        <v>230</v>
      </c>
      <c r="H58" s="116" t="s">
        <v>250</v>
      </c>
      <c r="I58" s="1" t="s">
        <v>150</v>
      </c>
      <c r="J58" s="1">
        <f t="shared" si="2"/>
        <v>57</v>
      </c>
      <c r="K58" s="1" t="b">
        <f>K2</f>
        <v>0</v>
      </c>
      <c r="L58" s="1" t="b">
        <f t="shared" si="1"/>
        <v>0</v>
      </c>
      <c r="M58" s="1" t="s">
        <v>146</v>
      </c>
      <c r="N58" s="1" t="s">
        <v>150</v>
      </c>
      <c r="O58" s="114">
        <f>RES!R21</f>
        <v>0</v>
      </c>
      <c r="Q58" s="1">
        <v>1100</v>
      </c>
    </row>
    <row r="59" spans="1:17">
      <c r="A59" s="1">
        <f>Första!B4-1</f>
        <v>2025</v>
      </c>
      <c r="B59" s="1" t="e">
        <f>VLOOKUP($C$2,Första!$B$25:$C$46,2,FALSE)</f>
        <v>#N/A</v>
      </c>
      <c r="C59" s="1">
        <f t="shared" si="0"/>
        <v>0</v>
      </c>
      <c r="D59" s="116" t="s">
        <v>218</v>
      </c>
      <c r="E59" s="1" t="s">
        <v>233</v>
      </c>
      <c r="F59" s="116" t="s">
        <v>211</v>
      </c>
      <c r="G59" s="1" t="s">
        <v>230</v>
      </c>
      <c r="H59" s="116" t="s">
        <v>251</v>
      </c>
      <c r="I59" s="1" t="s">
        <v>151</v>
      </c>
      <c r="J59" s="1">
        <f t="shared" si="2"/>
        <v>58</v>
      </c>
      <c r="K59" s="1" t="b">
        <f>K2</f>
        <v>0</v>
      </c>
      <c r="L59" s="1" t="b">
        <f t="shared" si="1"/>
        <v>0</v>
      </c>
      <c r="M59" s="1" t="s">
        <v>146</v>
      </c>
      <c r="N59" s="1" t="s">
        <v>151</v>
      </c>
      <c r="O59" s="1">
        <f>SUM(O60:O63)</f>
        <v>0</v>
      </c>
      <c r="Q59" s="1">
        <v>1210</v>
      </c>
    </row>
    <row r="60" spans="1:17">
      <c r="A60" s="1">
        <f>Första!B4-1</f>
        <v>2025</v>
      </c>
      <c r="B60" s="1" t="e">
        <f>VLOOKUP($C$2,Första!$B$25:$C$46,2,FALSE)</f>
        <v>#N/A</v>
      </c>
      <c r="C60" s="1">
        <f t="shared" si="0"/>
        <v>0</v>
      </c>
      <c r="D60" s="116" t="s">
        <v>218</v>
      </c>
      <c r="E60" s="1" t="s">
        <v>233</v>
      </c>
      <c r="F60" s="116" t="s">
        <v>211</v>
      </c>
      <c r="G60" s="1" t="s">
        <v>230</v>
      </c>
      <c r="H60" s="116" t="s">
        <v>252</v>
      </c>
      <c r="I60" s="1" t="s">
        <v>152</v>
      </c>
      <c r="J60" s="1">
        <f t="shared" si="2"/>
        <v>59</v>
      </c>
      <c r="K60" s="1" t="b">
        <f>K2</f>
        <v>0</v>
      </c>
      <c r="L60" s="1" t="b">
        <f t="shared" si="1"/>
        <v>0</v>
      </c>
      <c r="M60" s="1" t="s">
        <v>146</v>
      </c>
      <c r="N60" s="1" t="s">
        <v>152</v>
      </c>
      <c r="O60" s="114">
        <f>RES!M23</f>
        <v>0</v>
      </c>
    </row>
    <row r="61" spans="1:17">
      <c r="A61" s="1">
        <f>Första!B4-1</f>
        <v>2025</v>
      </c>
      <c r="B61" s="1" t="e">
        <f>VLOOKUP($C$2,Första!$B$25:$C$46,2,FALSE)</f>
        <v>#N/A</v>
      </c>
      <c r="C61" s="1">
        <f t="shared" si="0"/>
        <v>0</v>
      </c>
      <c r="D61" s="116" t="s">
        <v>218</v>
      </c>
      <c r="E61" s="1" t="s">
        <v>233</v>
      </c>
      <c r="F61" s="116" t="s">
        <v>211</v>
      </c>
      <c r="G61" s="1" t="s">
        <v>230</v>
      </c>
      <c r="H61" s="116" t="s">
        <v>253</v>
      </c>
      <c r="I61" s="1" t="s">
        <v>153</v>
      </c>
      <c r="J61" s="1">
        <f t="shared" si="2"/>
        <v>60</v>
      </c>
      <c r="K61" s="1" t="b">
        <f>K2</f>
        <v>0</v>
      </c>
      <c r="L61" s="1" t="b">
        <f t="shared" si="1"/>
        <v>0</v>
      </c>
      <c r="M61" s="1" t="s">
        <v>146</v>
      </c>
      <c r="N61" s="1" t="s">
        <v>153</v>
      </c>
      <c r="O61" s="114">
        <f>RES!M24</f>
        <v>0</v>
      </c>
    </row>
    <row r="62" spans="1:17">
      <c r="A62" s="1">
        <f>Första!B4-1</f>
        <v>2025</v>
      </c>
      <c r="B62" s="1" t="e">
        <f>VLOOKUP($C$2,Första!$B$25:$C$46,2,FALSE)</f>
        <v>#N/A</v>
      </c>
      <c r="C62" s="1">
        <f t="shared" si="0"/>
        <v>0</v>
      </c>
      <c r="D62" s="116" t="s">
        <v>218</v>
      </c>
      <c r="E62" s="1" t="s">
        <v>233</v>
      </c>
      <c r="F62" s="116" t="s">
        <v>211</v>
      </c>
      <c r="G62" s="1" t="s">
        <v>230</v>
      </c>
      <c r="H62" s="116" t="s">
        <v>254</v>
      </c>
      <c r="I62" s="1" t="s">
        <v>154</v>
      </c>
      <c r="J62" s="1">
        <f t="shared" si="2"/>
        <v>61</v>
      </c>
      <c r="K62" s="1" t="b">
        <f>K2</f>
        <v>0</v>
      </c>
      <c r="L62" s="1" t="b">
        <f t="shared" si="1"/>
        <v>0</v>
      </c>
      <c r="M62" s="1" t="s">
        <v>146</v>
      </c>
      <c r="N62" s="1" t="s">
        <v>154</v>
      </c>
      <c r="O62" s="114">
        <f>RES!M25</f>
        <v>0</v>
      </c>
    </row>
    <row r="63" spans="1:17">
      <c r="A63" s="1">
        <f>Första!B4-1</f>
        <v>2025</v>
      </c>
      <c r="B63" s="1" t="e">
        <f>VLOOKUP($C$2,Första!$B$25:$C$46,2,FALSE)</f>
        <v>#N/A</v>
      </c>
      <c r="C63" s="1">
        <f t="shared" si="0"/>
        <v>0</v>
      </c>
      <c r="D63" s="116" t="s">
        <v>218</v>
      </c>
      <c r="E63" s="1" t="s">
        <v>233</v>
      </c>
      <c r="F63" s="116" t="s">
        <v>211</v>
      </c>
      <c r="G63" s="1" t="s">
        <v>230</v>
      </c>
      <c r="H63" s="116" t="s">
        <v>255</v>
      </c>
      <c r="I63" s="1" t="s">
        <v>155</v>
      </c>
      <c r="J63" s="1">
        <f t="shared" si="2"/>
        <v>62</v>
      </c>
      <c r="K63" s="1" t="b">
        <f>K2</f>
        <v>0</v>
      </c>
      <c r="L63" s="1" t="b">
        <f t="shared" si="1"/>
        <v>0</v>
      </c>
      <c r="M63" s="1" t="s">
        <v>146</v>
      </c>
      <c r="N63" s="1" t="s">
        <v>155</v>
      </c>
      <c r="O63" s="114">
        <f>RES!M26</f>
        <v>0</v>
      </c>
    </row>
    <row r="64" spans="1:17">
      <c r="A64" s="1">
        <f>Första!B4-1</f>
        <v>2025</v>
      </c>
      <c r="B64" s="1" t="e">
        <f>VLOOKUP($C$2,Första!$B$25:$C$46,2,FALSE)</f>
        <v>#N/A</v>
      </c>
      <c r="C64" s="1">
        <f t="shared" si="0"/>
        <v>0</v>
      </c>
      <c r="D64" s="116" t="s">
        <v>218</v>
      </c>
      <c r="E64" s="1" t="s">
        <v>233</v>
      </c>
      <c r="F64" s="116" t="s">
        <v>211</v>
      </c>
      <c r="G64" s="1" t="s">
        <v>230</v>
      </c>
      <c r="H64" s="116" t="s">
        <v>256</v>
      </c>
      <c r="I64" s="1" t="s">
        <v>23</v>
      </c>
      <c r="J64" s="1">
        <f t="shared" si="2"/>
        <v>63</v>
      </c>
      <c r="K64" s="1" t="b">
        <f>K2</f>
        <v>0</v>
      </c>
      <c r="L64" s="1" t="b">
        <f t="shared" si="1"/>
        <v>0</v>
      </c>
      <c r="M64" s="1" t="s">
        <v>146</v>
      </c>
      <c r="N64" s="1" t="s">
        <v>23</v>
      </c>
      <c r="O64" s="114">
        <f>RES!M27</f>
        <v>0</v>
      </c>
      <c r="Q64" s="1">
        <v>1240</v>
      </c>
    </row>
    <row r="65" spans="1:17">
      <c r="A65" s="1">
        <f>Första!B4-1</f>
        <v>2025</v>
      </c>
      <c r="B65" s="1" t="e">
        <f>VLOOKUP($C$2,Första!$B$25:$C$46,2,FALSE)</f>
        <v>#N/A</v>
      </c>
      <c r="C65" s="1">
        <f t="shared" si="0"/>
        <v>0</v>
      </c>
      <c r="D65" s="116" t="s">
        <v>218</v>
      </c>
      <c r="E65" s="1" t="s">
        <v>233</v>
      </c>
      <c r="F65" s="116" t="s">
        <v>211</v>
      </c>
      <c r="G65" s="1" t="s">
        <v>230</v>
      </c>
      <c r="H65" s="116" t="s">
        <v>257</v>
      </c>
      <c r="I65" s="1" t="s">
        <v>69</v>
      </c>
      <c r="J65" s="1">
        <f t="shared" si="2"/>
        <v>64</v>
      </c>
      <c r="K65" s="1" t="b">
        <f>K2</f>
        <v>0</v>
      </c>
      <c r="L65" s="1" t="b">
        <f t="shared" si="1"/>
        <v>0</v>
      </c>
      <c r="M65" s="1" t="s">
        <v>146</v>
      </c>
      <c r="N65" s="1" t="s">
        <v>69</v>
      </c>
      <c r="O65" s="114">
        <f>RES!M28</f>
        <v>0</v>
      </c>
      <c r="Q65" s="1">
        <v>1410</v>
      </c>
    </row>
    <row r="66" spans="1:17">
      <c r="A66" s="1">
        <f>Första!B4-1</f>
        <v>2025</v>
      </c>
      <c r="B66" s="1" t="e">
        <f>VLOOKUP($C$2,Första!$B$25:$C$46,2,FALSE)</f>
        <v>#N/A</v>
      </c>
      <c r="C66" s="1">
        <f t="shared" si="0"/>
        <v>0</v>
      </c>
      <c r="D66" s="116" t="s">
        <v>218</v>
      </c>
      <c r="E66" s="1" t="s">
        <v>233</v>
      </c>
      <c r="F66" s="116" t="s">
        <v>211</v>
      </c>
      <c r="G66" s="1" t="s">
        <v>230</v>
      </c>
      <c r="H66" s="116" t="s">
        <v>258</v>
      </c>
      <c r="I66" s="1" t="s">
        <v>156</v>
      </c>
      <c r="J66" s="1">
        <f t="shared" si="2"/>
        <v>65</v>
      </c>
      <c r="K66" s="1" t="b">
        <f>K2</f>
        <v>0</v>
      </c>
      <c r="L66" s="1" t="b">
        <f t="shared" si="1"/>
        <v>0</v>
      </c>
      <c r="M66" s="1" t="s">
        <v>146</v>
      </c>
      <c r="N66" s="1" t="s">
        <v>156</v>
      </c>
      <c r="O66" s="114">
        <f>RES!M29</f>
        <v>0</v>
      </c>
      <c r="Q66" s="1">
        <v>1420</v>
      </c>
    </row>
    <row r="67" spans="1:17">
      <c r="A67" s="1">
        <f>Första!B4-1</f>
        <v>2025</v>
      </c>
      <c r="B67" s="1" t="e">
        <f>VLOOKUP($C$2,Första!$B$25:$C$46,2,FALSE)</f>
        <v>#N/A</v>
      </c>
      <c r="C67" s="1">
        <f t="shared" si="0"/>
        <v>0</v>
      </c>
      <c r="D67" s="116" t="s">
        <v>218</v>
      </c>
      <c r="E67" s="1" t="s">
        <v>233</v>
      </c>
      <c r="F67" s="116" t="s">
        <v>211</v>
      </c>
      <c r="G67" s="1" t="s">
        <v>230</v>
      </c>
      <c r="H67" s="116" t="s">
        <v>260</v>
      </c>
      <c r="I67" s="1" t="s">
        <v>70</v>
      </c>
      <c r="J67" s="1">
        <f t="shared" si="2"/>
        <v>66</v>
      </c>
      <c r="K67" s="1" t="b">
        <f>K2</f>
        <v>0</v>
      </c>
      <c r="L67" s="1" t="b">
        <f t="shared" si="1"/>
        <v>0</v>
      </c>
      <c r="M67" s="1" t="s">
        <v>146</v>
      </c>
      <c r="N67" s="1" t="s">
        <v>70</v>
      </c>
      <c r="O67" s="114">
        <f>RES!M30</f>
        <v>0</v>
      </c>
      <c r="Q67" s="1">
        <v>1440</v>
      </c>
    </row>
    <row r="68" spans="1:17">
      <c r="A68" s="1">
        <f>Första!B4-1</f>
        <v>2025</v>
      </c>
      <c r="B68" s="1" t="e">
        <f>VLOOKUP($C$2,Första!$B$25:$C$46,2,FALSE)</f>
        <v>#N/A</v>
      </c>
      <c r="C68" s="1">
        <f t="shared" ref="C68:C121" si="3">$C$2</f>
        <v>0</v>
      </c>
      <c r="D68" s="116" t="s">
        <v>218</v>
      </c>
      <c r="E68" s="1" t="s">
        <v>233</v>
      </c>
      <c r="F68" s="116" t="s">
        <v>211</v>
      </c>
      <c r="G68" s="1" t="s">
        <v>230</v>
      </c>
      <c r="H68" s="116" t="s">
        <v>261</v>
      </c>
      <c r="I68" s="1" t="s">
        <v>157</v>
      </c>
      <c r="J68" s="1">
        <f t="shared" si="2"/>
        <v>67</v>
      </c>
      <c r="K68" s="1" t="b">
        <f>K2</f>
        <v>0</v>
      </c>
      <c r="L68" s="1" t="b">
        <f t="shared" ref="L68:L121" si="4">$L$2</f>
        <v>0</v>
      </c>
      <c r="M68" s="1" t="s">
        <v>146</v>
      </c>
      <c r="N68" s="1" t="s">
        <v>157</v>
      </c>
      <c r="O68" s="114">
        <f>RES!M31</f>
        <v>0</v>
      </c>
      <c r="Q68" s="1">
        <v>1450</v>
      </c>
    </row>
    <row r="69" spans="1:17">
      <c r="A69" s="1">
        <f>Första!B4-1</f>
        <v>2025</v>
      </c>
      <c r="B69" s="1" t="e">
        <f>VLOOKUP($C$2,Första!$B$25:$C$46,2,FALSE)</f>
        <v>#N/A</v>
      </c>
      <c r="C69" s="1">
        <f t="shared" si="3"/>
        <v>0</v>
      </c>
      <c r="D69" s="116" t="s">
        <v>218</v>
      </c>
      <c r="E69" s="1" t="s">
        <v>233</v>
      </c>
      <c r="F69" s="116" t="s">
        <v>211</v>
      </c>
      <c r="G69" s="1" t="s">
        <v>230</v>
      </c>
      <c r="H69" s="116" t="s">
        <v>262</v>
      </c>
      <c r="I69" s="1" t="s">
        <v>71</v>
      </c>
      <c r="J69" s="1">
        <f t="shared" si="2"/>
        <v>68</v>
      </c>
      <c r="K69" s="1" t="b">
        <f>K2</f>
        <v>0</v>
      </c>
      <c r="L69" s="1" t="b">
        <f t="shared" si="4"/>
        <v>0</v>
      </c>
      <c r="M69" s="1" t="s">
        <v>146</v>
      </c>
      <c r="N69" s="1" t="s">
        <v>71</v>
      </c>
      <c r="O69" s="114">
        <f>RES!M32</f>
        <v>0</v>
      </c>
      <c r="Q69" s="1">
        <v>1470</v>
      </c>
    </row>
    <row r="70" spans="1:17">
      <c r="A70" s="1">
        <f>Första!B4-1</f>
        <v>2025</v>
      </c>
      <c r="B70" s="1" t="e">
        <f>VLOOKUP($C$2,Första!$B$25:$C$46,2,FALSE)</f>
        <v>#N/A</v>
      </c>
      <c r="C70" s="1">
        <f t="shared" si="3"/>
        <v>0</v>
      </c>
      <c r="D70" s="116" t="s">
        <v>218</v>
      </c>
      <c r="E70" s="1" t="s">
        <v>233</v>
      </c>
      <c r="F70" s="116" t="s">
        <v>211</v>
      </c>
      <c r="G70" s="1" t="s">
        <v>230</v>
      </c>
      <c r="H70" s="116" t="s">
        <v>259</v>
      </c>
      <c r="I70" s="1" t="s">
        <v>72</v>
      </c>
      <c r="J70" s="1">
        <f t="shared" si="2"/>
        <v>69</v>
      </c>
      <c r="K70" s="1" t="b">
        <f>K2</f>
        <v>0</v>
      </c>
      <c r="L70" s="1" t="b">
        <f t="shared" si="4"/>
        <v>0</v>
      </c>
      <c r="M70" s="1" t="s">
        <v>146</v>
      </c>
      <c r="N70" s="1" t="s">
        <v>72</v>
      </c>
      <c r="O70" s="114">
        <f>RES!M33</f>
        <v>0</v>
      </c>
      <c r="Q70" s="1">
        <v>1490</v>
      </c>
    </row>
    <row r="71" spans="1:17">
      <c r="A71" s="1">
        <f>Första!B4-1</f>
        <v>2025</v>
      </c>
      <c r="B71" s="1" t="e">
        <f>VLOOKUP($C$2,Första!$B$25:$C$46,2,FALSE)</f>
        <v>#N/A</v>
      </c>
      <c r="C71" s="1">
        <f t="shared" si="3"/>
        <v>0</v>
      </c>
      <c r="D71" s="116" t="s">
        <v>218</v>
      </c>
      <c r="E71" s="1" t="s">
        <v>233</v>
      </c>
      <c r="F71" s="116" t="s">
        <v>211</v>
      </c>
      <c r="G71" s="1" t="s">
        <v>230</v>
      </c>
      <c r="H71" s="116" t="s">
        <v>265</v>
      </c>
      <c r="I71" s="1" t="s">
        <v>158</v>
      </c>
      <c r="J71" s="1">
        <f t="shared" si="2"/>
        <v>70</v>
      </c>
      <c r="K71" s="1" t="b">
        <f>K2</f>
        <v>0</v>
      </c>
      <c r="L71" s="1" t="b">
        <f t="shared" si="4"/>
        <v>0</v>
      </c>
      <c r="M71" s="1" t="s">
        <v>146</v>
      </c>
      <c r="N71" s="1" t="s">
        <v>158</v>
      </c>
      <c r="O71" s="114">
        <f>RES!R34</f>
        <v>0</v>
      </c>
      <c r="Q71" s="1">
        <v>1500</v>
      </c>
    </row>
    <row r="72" spans="1:17">
      <c r="A72" s="1">
        <f>Första!B4-1</f>
        <v>2025</v>
      </c>
      <c r="B72" s="1" t="e">
        <f>VLOOKUP($C$2,Första!$B$25:$C$46,2,FALSE)</f>
        <v>#N/A</v>
      </c>
      <c r="C72" s="1">
        <f t="shared" si="3"/>
        <v>0</v>
      </c>
      <c r="D72" s="116" t="s">
        <v>218</v>
      </c>
      <c r="E72" s="1" t="s">
        <v>233</v>
      </c>
      <c r="F72" s="116" t="s">
        <v>211</v>
      </c>
      <c r="G72" s="1" t="s">
        <v>230</v>
      </c>
      <c r="H72" s="116" t="s">
        <v>266</v>
      </c>
      <c r="I72" s="1" t="s">
        <v>32</v>
      </c>
      <c r="J72" s="1">
        <f t="shared" si="2"/>
        <v>71</v>
      </c>
      <c r="K72" s="1" t="b">
        <f>K2</f>
        <v>0</v>
      </c>
      <c r="L72" s="1" t="b">
        <f t="shared" si="4"/>
        <v>0</v>
      </c>
      <c r="M72" s="1" t="s">
        <v>146</v>
      </c>
      <c r="N72" s="1" t="s">
        <v>32</v>
      </c>
      <c r="O72" s="114">
        <f>RES!M35</f>
        <v>0</v>
      </c>
      <c r="Q72" s="1">
        <v>1610</v>
      </c>
    </row>
    <row r="73" spans="1:17">
      <c r="A73" s="1">
        <f>Första!B4-1</f>
        <v>2025</v>
      </c>
      <c r="B73" s="1" t="e">
        <f>VLOOKUP($C$2,Första!$B$25:$C$46,2,FALSE)</f>
        <v>#N/A</v>
      </c>
      <c r="C73" s="1">
        <f t="shared" si="3"/>
        <v>0</v>
      </c>
      <c r="D73" s="116" t="s">
        <v>218</v>
      </c>
      <c r="E73" s="1" t="s">
        <v>233</v>
      </c>
      <c r="F73" s="116" t="s">
        <v>211</v>
      </c>
      <c r="G73" s="1" t="s">
        <v>230</v>
      </c>
      <c r="H73" s="116" t="s">
        <v>267</v>
      </c>
      <c r="I73" s="1" t="s">
        <v>73</v>
      </c>
      <c r="J73" s="1">
        <f t="shared" si="2"/>
        <v>72</v>
      </c>
      <c r="K73" s="1" t="b">
        <f>K2</f>
        <v>0</v>
      </c>
      <c r="L73" s="1" t="b">
        <f t="shared" si="4"/>
        <v>0</v>
      </c>
      <c r="M73" s="1" t="s">
        <v>146</v>
      </c>
      <c r="N73" s="1" t="s">
        <v>73</v>
      </c>
      <c r="O73" s="114">
        <f>RES!M36</f>
        <v>0</v>
      </c>
      <c r="Q73" s="1">
        <v>1640</v>
      </c>
    </row>
    <row r="74" spans="1:17">
      <c r="A74" s="1">
        <f>Första!B4-1</f>
        <v>2025</v>
      </c>
      <c r="B74" s="1" t="e">
        <f>VLOOKUP($C$2,Första!$B$25:$C$46,2,FALSE)</f>
        <v>#N/A</v>
      </c>
      <c r="C74" s="1">
        <f t="shared" si="3"/>
        <v>0</v>
      </c>
      <c r="D74" s="116" t="s">
        <v>218</v>
      </c>
      <c r="E74" s="1" t="s">
        <v>233</v>
      </c>
      <c r="F74" s="116" t="s">
        <v>211</v>
      </c>
      <c r="G74" s="1" t="s">
        <v>230</v>
      </c>
      <c r="H74" s="116" t="s">
        <v>268</v>
      </c>
      <c r="I74" s="1" t="s">
        <v>74</v>
      </c>
      <c r="J74" s="1">
        <f t="shared" si="2"/>
        <v>73</v>
      </c>
      <c r="K74" s="1" t="b">
        <f>K2</f>
        <v>0</v>
      </c>
      <c r="L74" s="1" t="b">
        <f t="shared" si="4"/>
        <v>0</v>
      </c>
      <c r="M74" s="1" t="s">
        <v>146</v>
      </c>
      <c r="N74" s="1" t="s">
        <v>74</v>
      </c>
      <c r="O74" s="114">
        <f>RES!M37</f>
        <v>0</v>
      </c>
      <c r="Q74" s="1">
        <v>1670</v>
      </c>
    </row>
    <row r="75" spans="1:17">
      <c r="A75" s="1">
        <f>Första!B4-1</f>
        <v>2025</v>
      </c>
      <c r="B75" s="1" t="e">
        <f>VLOOKUP($C$2,Första!$B$25:$C$46,2,FALSE)</f>
        <v>#N/A</v>
      </c>
      <c r="C75" s="1">
        <f t="shared" si="3"/>
        <v>0</v>
      </c>
      <c r="D75" s="116" t="s">
        <v>218</v>
      </c>
      <c r="E75" s="1" t="s">
        <v>233</v>
      </c>
      <c r="F75" s="116" t="s">
        <v>211</v>
      </c>
      <c r="G75" s="1" t="s">
        <v>230</v>
      </c>
      <c r="H75" s="116" t="s">
        <v>269</v>
      </c>
      <c r="I75" s="1" t="s">
        <v>159</v>
      </c>
      <c r="J75" s="1">
        <f t="shared" si="2"/>
        <v>74</v>
      </c>
      <c r="K75" s="1" t="b">
        <f>K2</f>
        <v>0</v>
      </c>
      <c r="L75" s="1" t="b">
        <f t="shared" si="4"/>
        <v>0</v>
      </c>
      <c r="M75" s="1" t="s">
        <v>146</v>
      </c>
      <c r="N75" s="1" t="s">
        <v>159</v>
      </c>
      <c r="O75" s="114">
        <f>RES!R38</f>
        <v>0</v>
      </c>
      <c r="Q75" s="1">
        <v>1700</v>
      </c>
    </row>
    <row r="76" spans="1:17" ht="17.45" customHeight="1">
      <c r="A76" s="1">
        <f>Första!B4-1</f>
        <v>2025</v>
      </c>
      <c r="B76" s="1" t="e">
        <f>VLOOKUP($C$2,Första!$B$25:$C$46,2,FALSE)</f>
        <v>#N/A</v>
      </c>
      <c r="C76" s="1">
        <f t="shared" si="3"/>
        <v>0</v>
      </c>
      <c r="D76" s="116" t="s">
        <v>219</v>
      </c>
      <c r="E76" s="1" t="s">
        <v>234</v>
      </c>
      <c r="F76" s="116" t="s">
        <v>213</v>
      </c>
      <c r="G76" s="1" t="s">
        <v>231</v>
      </c>
      <c r="H76" s="116" t="s">
        <v>270</v>
      </c>
      <c r="I76" s="1" t="s">
        <v>75</v>
      </c>
      <c r="J76" s="1">
        <f t="shared" si="2"/>
        <v>75</v>
      </c>
      <c r="K76" s="1" t="b">
        <f>K2</f>
        <v>0</v>
      </c>
      <c r="L76" s="1" t="b">
        <f t="shared" si="4"/>
        <v>0</v>
      </c>
      <c r="M76" s="1" t="s">
        <v>160</v>
      </c>
      <c r="N76" s="1" t="s">
        <v>75</v>
      </c>
      <c r="O76" s="1">
        <f>INV!M5</f>
        <v>0</v>
      </c>
      <c r="Q76" s="1">
        <v>2100</v>
      </c>
    </row>
    <row r="77" spans="1:17">
      <c r="A77" s="1">
        <f>Första!B4-1</f>
        <v>2025</v>
      </c>
      <c r="B77" s="1" t="e">
        <f>VLOOKUP($C$2,Första!$B$25:$C$46,2,FALSE)</f>
        <v>#N/A</v>
      </c>
      <c r="C77" s="1">
        <f t="shared" si="3"/>
        <v>0</v>
      </c>
      <c r="D77" s="116" t="s">
        <v>219</v>
      </c>
      <c r="E77" s="1" t="s">
        <v>234</v>
      </c>
      <c r="F77" s="116" t="s">
        <v>213</v>
      </c>
      <c r="G77" s="1" t="s">
        <v>231</v>
      </c>
      <c r="H77" s="116" t="s">
        <v>271</v>
      </c>
      <c r="I77" s="1" t="s">
        <v>37</v>
      </c>
      <c r="J77" s="1">
        <f t="shared" si="2"/>
        <v>76</v>
      </c>
      <c r="K77" s="1" t="b">
        <f>K2</f>
        <v>0</v>
      </c>
      <c r="L77" s="1" t="b">
        <f t="shared" si="4"/>
        <v>0</v>
      </c>
      <c r="M77" s="1" t="s">
        <v>160</v>
      </c>
      <c r="N77" s="1" t="s">
        <v>37</v>
      </c>
      <c r="O77" s="1">
        <f>INV!M6</f>
        <v>0</v>
      </c>
      <c r="Q77" s="1">
        <v>2270</v>
      </c>
    </row>
    <row r="78" spans="1:17">
      <c r="A78" s="1">
        <f>Första!B4-1</f>
        <v>2025</v>
      </c>
      <c r="B78" s="1" t="e">
        <f>VLOOKUP($C$2,Första!$B$25:$C$46,2,FALSE)</f>
        <v>#N/A</v>
      </c>
      <c r="C78" s="1">
        <f t="shared" si="3"/>
        <v>0</v>
      </c>
      <c r="D78" s="116" t="s">
        <v>219</v>
      </c>
      <c r="E78" s="1" t="s">
        <v>234</v>
      </c>
      <c r="F78" s="116" t="s">
        <v>213</v>
      </c>
      <c r="G78" s="1" t="s">
        <v>231</v>
      </c>
      <c r="H78" s="116" t="s">
        <v>272</v>
      </c>
      <c r="I78" s="1" t="s">
        <v>318</v>
      </c>
      <c r="J78" s="1">
        <f t="shared" si="2"/>
        <v>77</v>
      </c>
      <c r="K78" s="1" t="b">
        <f>K2</f>
        <v>0</v>
      </c>
      <c r="L78" s="1" t="b">
        <f t="shared" si="4"/>
        <v>0</v>
      </c>
      <c r="M78" s="1" t="s">
        <v>160</v>
      </c>
      <c r="N78" s="1" t="s">
        <v>318</v>
      </c>
      <c r="O78" s="1">
        <f>INV!M7</f>
        <v>0</v>
      </c>
      <c r="Q78" s="1">
        <v>2290</v>
      </c>
    </row>
    <row r="79" spans="1:17">
      <c r="A79" s="1">
        <f>Första!B4-1</f>
        <v>2025</v>
      </c>
      <c r="B79" s="1" t="e">
        <f>VLOOKUP($C$2,Första!$B$25:$C$46,2,FALSE)</f>
        <v>#N/A</v>
      </c>
      <c r="C79" s="1">
        <f t="shared" si="3"/>
        <v>0</v>
      </c>
      <c r="D79" s="116" t="s">
        <v>220</v>
      </c>
      <c r="E79" s="1" t="s">
        <v>235</v>
      </c>
      <c r="F79" s="116" t="s">
        <v>214</v>
      </c>
      <c r="G79" s="1" t="s">
        <v>232</v>
      </c>
      <c r="H79" s="116" t="s">
        <v>254</v>
      </c>
      <c r="I79" s="1" t="s">
        <v>320</v>
      </c>
      <c r="J79" s="1">
        <f t="shared" si="2"/>
        <v>78</v>
      </c>
      <c r="K79" s="1" t="b">
        <f>K2</f>
        <v>0</v>
      </c>
      <c r="L79" s="1" t="b">
        <f t="shared" si="4"/>
        <v>0</v>
      </c>
      <c r="M79" s="1" t="s">
        <v>163</v>
      </c>
      <c r="N79" s="1" t="s">
        <v>320</v>
      </c>
      <c r="O79" s="114">
        <f>INV!M18</f>
        <v>0</v>
      </c>
      <c r="Q79" s="1">
        <v>3010</v>
      </c>
    </row>
    <row r="80" spans="1:17">
      <c r="A80" s="1">
        <f>Första!B4-1</f>
        <v>2025</v>
      </c>
      <c r="B80" s="1" t="e">
        <f>VLOOKUP($C$2,Första!$B$25:$C$46,2,FALSE)</f>
        <v>#N/A</v>
      </c>
      <c r="C80" s="1">
        <f t="shared" si="3"/>
        <v>0</v>
      </c>
      <c r="D80" s="116" t="s">
        <v>220</v>
      </c>
      <c r="E80" s="1" t="s">
        <v>235</v>
      </c>
      <c r="F80" s="116" t="s">
        <v>214</v>
      </c>
      <c r="G80" s="1" t="s">
        <v>232</v>
      </c>
      <c r="H80" s="116" t="s">
        <v>273</v>
      </c>
      <c r="I80" s="1" t="s">
        <v>321</v>
      </c>
      <c r="J80" s="1">
        <f t="shared" si="2"/>
        <v>79</v>
      </c>
      <c r="K80" s="1" t="b">
        <f>K2</f>
        <v>0</v>
      </c>
      <c r="L80" s="1" t="b">
        <f t="shared" si="4"/>
        <v>0</v>
      </c>
      <c r="M80" s="1" t="s">
        <v>163</v>
      </c>
      <c r="N80" s="1" t="s">
        <v>321</v>
      </c>
      <c r="O80" s="114">
        <f>INV!M19</f>
        <v>0</v>
      </c>
      <c r="Q80" s="1">
        <v>3030</v>
      </c>
    </row>
    <row r="81" spans="1:17">
      <c r="A81" s="1">
        <f>Första!B4-1</f>
        <v>2025</v>
      </c>
      <c r="B81" s="1" t="e">
        <f>VLOOKUP($C$2,Första!$B$25:$C$46,2,FALSE)</f>
        <v>#N/A</v>
      </c>
      <c r="C81" s="1">
        <f t="shared" si="3"/>
        <v>0</v>
      </c>
      <c r="D81" s="116" t="s">
        <v>220</v>
      </c>
      <c r="E81" s="1" t="s">
        <v>235</v>
      </c>
      <c r="F81" s="116" t="s">
        <v>214</v>
      </c>
      <c r="G81" s="1" t="s">
        <v>232</v>
      </c>
      <c r="H81" s="116" t="s">
        <v>255</v>
      </c>
      <c r="I81" s="1" t="s">
        <v>322</v>
      </c>
      <c r="J81" s="1">
        <f t="shared" si="2"/>
        <v>80</v>
      </c>
      <c r="K81" s="1" t="b">
        <f>K2</f>
        <v>0</v>
      </c>
      <c r="L81" s="1" t="b">
        <f t="shared" si="4"/>
        <v>0</v>
      </c>
      <c r="M81" s="1" t="s">
        <v>163</v>
      </c>
      <c r="N81" s="1" t="s">
        <v>322</v>
      </c>
      <c r="O81" s="114">
        <f>INV!M20</f>
        <v>0</v>
      </c>
      <c r="Q81" s="1">
        <v>3060</v>
      </c>
    </row>
    <row r="82" spans="1:17">
      <c r="A82" s="1">
        <f>Första!B4-1</f>
        <v>2025</v>
      </c>
      <c r="B82" s="1" t="e">
        <f>VLOOKUP($C$2,Första!$B$25:$C$46,2,FALSE)</f>
        <v>#N/A</v>
      </c>
      <c r="C82" s="1">
        <f t="shared" si="3"/>
        <v>0</v>
      </c>
      <c r="D82" s="116" t="s">
        <v>220</v>
      </c>
      <c r="E82" s="1" t="s">
        <v>235</v>
      </c>
      <c r="F82" s="116" t="s">
        <v>214</v>
      </c>
      <c r="G82" s="1" t="s">
        <v>232</v>
      </c>
      <c r="H82" s="116" t="s">
        <v>274</v>
      </c>
      <c r="I82" s="1" t="s">
        <v>323</v>
      </c>
      <c r="J82" s="1">
        <f t="shared" si="2"/>
        <v>81</v>
      </c>
      <c r="K82" s="1" t="b">
        <f>K2</f>
        <v>0</v>
      </c>
      <c r="L82" s="1" t="b">
        <f t="shared" si="4"/>
        <v>0</v>
      </c>
      <c r="M82" s="1" t="s">
        <v>163</v>
      </c>
      <c r="N82" s="1" t="s">
        <v>323</v>
      </c>
      <c r="O82" s="114">
        <f>INV!M21</f>
        <v>0</v>
      </c>
      <c r="Q82" s="1">
        <v>3080</v>
      </c>
    </row>
    <row r="83" spans="1:17">
      <c r="A83" s="1">
        <f>Första!B4-1</f>
        <v>2025</v>
      </c>
      <c r="B83" s="1" t="e">
        <f>VLOOKUP($C$2,Första!$B$25:$C$46,2,FALSE)</f>
        <v>#N/A</v>
      </c>
      <c r="C83" s="1">
        <f t="shared" si="3"/>
        <v>0</v>
      </c>
      <c r="D83" s="116" t="s">
        <v>220</v>
      </c>
      <c r="E83" s="1" t="s">
        <v>235</v>
      </c>
      <c r="F83" s="116" t="s">
        <v>214</v>
      </c>
      <c r="G83" s="1" t="s">
        <v>232</v>
      </c>
      <c r="H83" s="116" t="s">
        <v>275</v>
      </c>
      <c r="I83" s="1" t="s">
        <v>42</v>
      </c>
      <c r="J83" s="1">
        <f t="shared" si="2"/>
        <v>82</v>
      </c>
      <c r="K83" s="1" t="b">
        <f>K2</f>
        <v>0</v>
      </c>
      <c r="L83" s="1" t="b">
        <f t="shared" si="4"/>
        <v>0</v>
      </c>
      <c r="M83" s="1" t="s">
        <v>163</v>
      </c>
      <c r="N83" s="1" t="s">
        <v>42</v>
      </c>
      <c r="O83" s="114">
        <f>INV!M23</f>
        <v>0</v>
      </c>
      <c r="Q83" s="1">
        <v>3110</v>
      </c>
    </row>
    <row r="84" spans="1:17">
      <c r="A84" s="1">
        <f>Första!B4-1</f>
        <v>2025</v>
      </c>
      <c r="B84" s="1" t="e">
        <f>VLOOKUP($C$2,Första!$B$25:$C$46,2,FALSE)</f>
        <v>#N/A</v>
      </c>
      <c r="C84" s="1">
        <f t="shared" si="3"/>
        <v>0</v>
      </c>
      <c r="D84" s="116" t="s">
        <v>220</v>
      </c>
      <c r="E84" s="1" t="s">
        <v>235</v>
      </c>
      <c r="F84" s="116" t="s">
        <v>214</v>
      </c>
      <c r="G84" s="1" t="s">
        <v>232</v>
      </c>
      <c r="H84" s="116" t="s">
        <v>276</v>
      </c>
      <c r="I84" s="1" t="s">
        <v>43</v>
      </c>
      <c r="J84" s="1">
        <f t="shared" si="2"/>
        <v>83</v>
      </c>
      <c r="K84" s="1" t="b">
        <f>K2</f>
        <v>0</v>
      </c>
      <c r="L84" s="1" t="b">
        <f t="shared" si="4"/>
        <v>0</v>
      </c>
      <c r="M84" s="1" t="s">
        <v>163</v>
      </c>
      <c r="N84" s="1" t="s">
        <v>43</v>
      </c>
      <c r="O84" s="114">
        <f>INV!M24</f>
        <v>0</v>
      </c>
      <c r="Q84" s="1">
        <v>3140</v>
      </c>
    </row>
    <row r="85" spans="1:17">
      <c r="A85" s="1">
        <f>Första!B4-1</f>
        <v>2025</v>
      </c>
      <c r="B85" s="1" t="e">
        <f>VLOOKUP($C$2,Första!$B$25:$C$46,2,FALSE)</f>
        <v>#N/A</v>
      </c>
      <c r="C85" s="1">
        <f t="shared" si="3"/>
        <v>0</v>
      </c>
      <c r="D85" s="116" t="s">
        <v>220</v>
      </c>
      <c r="E85" s="1" t="s">
        <v>235</v>
      </c>
      <c r="F85" s="116" t="s">
        <v>214</v>
      </c>
      <c r="G85" s="1" t="s">
        <v>232</v>
      </c>
      <c r="H85" s="116" t="s">
        <v>277</v>
      </c>
      <c r="I85" s="1" t="s">
        <v>76</v>
      </c>
      <c r="J85" s="1">
        <f t="shared" si="2"/>
        <v>84</v>
      </c>
      <c r="K85" s="1" t="b">
        <f>K2</f>
        <v>0</v>
      </c>
      <c r="L85" s="1" t="b">
        <f t="shared" si="4"/>
        <v>0</v>
      </c>
      <c r="M85" s="1" t="s">
        <v>163</v>
      </c>
      <c r="N85" s="1" t="s">
        <v>76</v>
      </c>
      <c r="O85" s="114">
        <f>INV!M26</f>
        <v>0</v>
      </c>
      <c r="Q85" s="1">
        <v>3170</v>
      </c>
    </row>
    <row r="86" spans="1:17" ht="22.15" customHeight="1">
      <c r="A86" s="1">
        <f>Första!B4</f>
        <v>2026</v>
      </c>
      <c r="B86" s="1" t="e">
        <f>VLOOKUP($C$2,Första!$B$25:$C$46,2,FALSE)</f>
        <v>#N/A</v>
      </c>
      <c r="C86" s="1">
        <f t="shared" si="3"/>
        <v>0</v>
      </c>
      <c r="D86" s="116" t="s">
        <v>215</v>
      </c>
      <c r="E86" s="1" t="s">
        <v>224</v>
      </c>
      <c r="F86" s="116" t="s">
        <v>211</v>
      </c>
      <c r="G86" s="1" t="s">
        <v>230</v>
      </c>
      <c r="H86" s="116" t="s">
        <v>293</v>
      </c>
      <c r="I86" s="1" t="s">
        <v>48</v>
      </c>
      <c r="J86" s="1">
        <f t="shared" si="2"/>
        <v>85</v>
      </c>
      <c r="K86" s="1" t="s">
        <v>46</v>
      </c>
      <c r="L86" s="1" t="b">
        <f t="shared" si="4"/>
        <v>0</v>
      </c>
      <c r="M86" s="1" t="s">
        <v>146</v>
      </c>
      <c r="N86" s="1" t="s">
        <v>48</v>
      </c>
      <c r="O86" s="114">
        <f>AFFÄR!H6</f>
        <v>0</v>
      </c>
      <c r="Q86" s="1">
        <v>4010</v>
      </c>
    </row>
    <row r="87" spans="1:17">
      <c r="A87" s="1">
        <f>Första!B4</f>
        <v>2026</v>
      </c>
      <c r="B87" s="1" t="e">
        <f>VLOOKUP($C$2,Första!$B$25:$C$46,2,FALSE)</f>
        <v>#N/A</v>
      </c>
      <c r="C87" s="1">
        <f t="shared" si="3"/>
        <v>0</v>
      </c>
      <c r="D87" s="116" t="s">
        <v>215</v>
      </c>
      <c r="E87" s="1" t="s">
        <v>224</v>
      </c>
      <c r="F87" s="116" t="s">
        <v>211</v>
      </c>
      <c r="G87" s="1" t="s">
        <v>230</v>
      </c>
      <c r="H87" s="116" t="s">
        <v>294</v>
      </c>
      <c r="I87" s="1" t="s">
        <v>49</v>
      </c>
      <c r="J87" s="1">
        <f t="shared" si="2"/>
        <v>86</v>
      </c>
      <c r="K87" s="1" t="s">
        <v>46</v>
      </c>
      <c r="L87" s="1" t="b">
        <f t="shared" si="4"/>
        <v>0</v>
      </c>
      <c r="M87" s="1" t="s">
        <v>146</v>
      </c>
      <c r="N87" s="1" t="s">
        <v>49</v>
      </c>
      <c r="O87" s="114">
        <f>AFFÄR!H7</f>
        <v>0</v>
      </c>
      <c r="Q87" s="1">
        <v>4020</v>
      </c>
    </row>
    <row r="88" spans="1:17">
      <c r="A88" s="1">
        <f>Första!B4</f>
        <v>2026</v>
      </c>
      <c r="B88" s="1" t="e">
        <f>VLOOKUP($C$2,Första!$B$25:$C$46,2,FALSE)</f>
        <v>#N/A</v>
      </c>
      <c r="C88" s="1">
        <f t="shared" si="3"/>
        <v>0</v>
      </c>
      <c r="D88" s="116" t="s">
        <v>215</v>
      </c>
      <c r="E88" s="1" t="s">
        <v>224</v>
      </c>
      <c r="F88" s="116" t="s">
        <v>211</v>
      </c>
      <c r="G88" s="1" t="s">
        <v>230</v>
      </c>
      <c r="H88" s="116" t="s">
        <v>295</v>
      </c>
      <c r="I88" s="1" t="s">
        <v>50</v>
      </c>
      <c r="J88" s="1">
        <f t="shared" si="2"/>
        <v>87</v>
      </c>
      <c r="K88" s="1" t="s">
        <v>46</v>
      </c>
      <c r="L88" s="1" t="b">
        <f t="shared" si="4"/>
        <v>0</v>
      </c>
      <c r="M88" s="1" t="s">
        <v>146</v>
      </c>
      <c r="N88" s="1" t="s">
        <v>50</v>
      </c>
      <c r="O88" s="114">
        <f>AFFÄR!H8</f>
        <v>0</v>
      </c>
      <c r="Q88" s="1">
        <v>4030</v>
      </c>
    </row>
    <row r="89" spans="1:17">
      <c r="A89" s="1">
        <f>Första!B4</f>
        <v>2026</v>
      </c>
      <c r="B89" s="1" t="e">
        <f>VLOOKUP($C$2,Första!$B$25:$C$46,2,FALSE)</f>
        <v>#N/A</v>
      </c>
      <c r="C89" s="1">
        <f t="shared" si="3"/>
        <v>0</v>
      </c>
      <c r="D89" s="116" t="s">
        <v>215</v>
      </c>
      <c r="E89" s="1" t="s">
        <v>224</v>
      </c>
      <c r="F89" s="116" t="s">
        <v>211</v>
      </c>
      <c r="G89" s="1" t="s">
        <v>230</v>
      </c>
      <c r="H89" s="116" t="s">
        <v>296</v>
      </c>
      <c r="I89" s="1" t="s">
        <v>51</v>
      </c>
      <c r="J89" s="1">
        <f t="shared" si="2"/>
        <v>88</v>
      </c>
      <c r="K89" s="1" t="s">
        <v>46</v>
      </c>
      <c r="L89" s="1" t="b">
        <f t="shared" si="4"/>
        <v>0</v>
      </c>
      <c r="M89" s="1" t="s">
        <v>146</v>
      </c>
      <c r="N89" s="1" t="s">
        <v>51</v>
      </c>
      <c r="O89" s="114">
        <f>AFFÄR!H9</f>
        <v>0</v>
      </c>
      <c r="Q89" s="1">
        <v>4050</v>
      </c>
    </row>
    <row r="90" spans="1:17">
      <c r="A90" s="1">
        <f>Första!B4</f>
        <v>2026</v>
      </c>
      <c r="B90" s="1" t="e">
        <f>VLOOKUP($C$2,Första!$B$25:$C$46,2,FALSE)</f>
        <v>#N/A</v>
      </c>
      <c r="C90" s="1">
        <f t="shared" si="3"/>
        <v>0</v>
      </c>
      <c r="D90" s="116" t="s">
        <v>215</v>
      </c>
      <c r="E90" s="1" t="s">
        <v>224</v>
      </c>
      <c r="F90" s="116" t="s">
        <v>211</v>
      </c>
      <c r="G90" s="1" t="s">
        <v>230</v>
      </c>
      <c r="H90" s="116" t="s">
        <v>245</v>
      </c>
      <c r="I90" s="1" t="s">
        <v>52</v>
      </c>
      <c r="J90" s="1">
        <f t="shared" si="2"/>
        <v>89</v>
      </c>
      <c r="K90" s="1" t="s">
        <v>46</v>
      </c>
      <c r="L90" s="1" t="b">
        <f t="shared" si="4"/>
        <v>0</v>
      </c>
      <c r="M90" s="1" t="s">
        <v>146</v>
      </c>
      <c r="N90" s="1" t="s">
        <v>52</v>
      </c>
      <c r="O90" s="114">
        <f>AFFÄR!H10</f>
        <v>0</v>
      </c>
      <c r="Q90" s="1">
        <v>4105</v>
      </c>
    </row>
    <row r="91" spans="1:17">
      <c r="A91" s="1">
        <f>Första!B4</f>
        <v>2026</v>
      </c>
      <c r="B91" s="1" t="e">
        <f>VLOOKUP($C$2,Första!$B$25:$C$46,2,FALSE)</f>
        <v>#N/A</v>
      </c>
      <c r="C91" s="1">
        <f t="shared" si="3"/>
        <v>0</v>
      </c>
      <c r="D91" s="116" t="s">
        <v>215</v>
      </c>
      <c r="E91" s="1" t="s">
        <v>224</v>
      </c>
      <c r="F91" s="116" t="s">
        <v>211</v>
      </c>
      <c r="G91" s="1" t="s">
        <v>230</v>
      </c>
      <c r="H91" s="116" t="s">
        <v>246</v>
      </c>
      <c r="I91" s="1" t="s">
        <v>53</v>
      </c>
      <c r="J91" s="1">
        <f t="shared" si="2"/>
        <v>90</v>
      </c>
      <c r="K91" s="1" t="s">
        <v>46</v>
      </c>
      <c r="L91" s="1" t="b">
        <f t="shared" si="4"/>
        <v>0</v>
      </c>
      <c r="M91" s="1" t="s">
        <v>146</v>
      </c>
      <c r="N91" s="1" t="s">
        <v>53</v>
      </c>
      <c r="O91" s="114">
        <f>AFFÄR!H11</f>
        <v>0</v>
      </c>
      <c r="Q91" s="1">
        <v>4115</v>
      </c>
    </row>
    <row r="92" spans="1:17">
      <c r="A92" s="1">
        <f>Första!B4</f>
        <v>2026</v>
      </c>
      <c r="B92" s="1" t="e">
        <f>VLOOKUP($C$2,Första!$B$25:$C$46,2,FALSE)</f>
        <v>#N/A</v>
      </c>
      <c r="C92" s="1">
        <f t="shared" si="3"/>
        <v>0</v>
      </c>
      <c r="D92" s="116" t="s">
        <v>215</v>
      </c>
      <c r="E92" s="1" t="s">
        <v>224</v>
      </c>
      <c r="F92" s="116" t="s">
        <v>211</v>
      </c>
      <c r="G92" s="1" t="s">
        <v>230</v>
      </c>
      <c r="H92" s="116" t="s">
        <v>291</v>
      </c>
      <c r="I92" s="1" t="s">
        <v>54</v>
      </c>
      <c r="J92" s="1">
        <f t="shared" si="2"/>
        <v>91</v>
      </c>
      <c r="K92" s="1" t="s">
        <v>46</v>
      </c>
      <c r="L92" s="1" t="b">
        <f t="shared" si="4"/>
        <v>0</v>
      </c>
      <c r="M92" s="1" t="s">
        <v>146</v>
      </c>
      <c r="N92" s="1" t="s">
        <v>54</v>
      </c>
      <c r="O92" s="114">
        <f>AFFÄR!H12</f>
        <v>0</v>
      </c>
      <c r="Q92" s="1">
        <v>4125</v>
      </c>
    </row>
    <row r="93" spans="1:17">
      <c r="A93" s="1">
        <f>Första!B4</f>
        <v>2026</v>
      </c>
      <c r="B93" s="1" t="e">
        <f>VLOOKUP($C$2,Första!$B$25:$C$46,2,FALSE)</f>
        <v>#N/A</v>
      </c>
      <c r="C93" s="1">
        <f t="shared" si="3"/>
        <v>0</v>
      </c>
      <c r="D93" s="116" t="s">
        <v>215</v>
      </c>
      <c r="E93" s="1" t="s">
        <v>224</v>
      </c>
      <c r="F93" s="116" t="s">
        <v>211</v>
      </c>
      <c r="G93" s="1" t="s">
        <v>230</v>
      </c>
      <c r="H93" s="116" t="s">
        <v>292</v>
      </c>
      <c r="I93" s="1" t="s">
        <v>55</v>
      </c>
      <c r="J93" s="1">
        <f t="shared" si="2"/>
        <v>92</v>
      </c>
      <c r="K93" s="1" t="s">
        <v>46</v>
      </c>
      <c r="L93" s="1" t="b">
        <f t="shared" si="4"/>
        <v>0</v>
      </c>
      <c r="M93" s="1" t="s">
        <v>146</v>
      </c>
      <c r="N93" s="1" t="s">
        <v>55</v>
      </c>
      <c r="O93" s="114">
        <f>AFFÄR!H13</f>
        <v>0</v>
      </c>
      <c r="Q93" s="1">
        <v>4135</v>
      </c>
    </row>
    <row r="94" spans="1:17">
      <c r="A94" s="1">
        <f>Första!B4</f>
        <v>2026</v>
      </c>
      <c r="B94" s="1" t="e">
        <f>VLOOKUP($C$2,Första!$B$25:$C$46,2,FALSE)</f>
        <v>#N/A</v>
      </c>
      <c r="C94" s="1">
        <f t="shared" si="3"/>
        <v>0</v>
      </c>
      <c r="D94" s="116" t="s">
        <v>215</v>
      </c>
      <c r="E94" s="1" t="s">
        <v>224</v>
      </c>
      <c r="F94" s="116" t="s">
        <v>211</v>
      </c>
      <c r="G94" s="1" t="s">
        <v>230</v>
      </c>
      <c r="H94" s="116" t="s">
        <v>297</v>
      </c>
      <c r="I94" s="1" t="s">
        <v>32</v>
      </c>
      <c r="J94" s="1">
        <f t="shared" si="2"/>
        <v>93</v>
      </c>
      <c r="K94" s="1" t="s">
        <v>46</v>
      </c>
      <c r="L94" s="1" t="b">
        <f t="shared" si="4"/>
        <v>0</v>
      </c>
      <c r="M94" s="1" t="s">
        <v>146</v>
      </c>
      <c r="N94" s="1" t="s">
        <v>32</v>
      </c>
      <c r="O94" s="114">
        <f>AFFÄR!H14</f>
        <v>0</v>
      </c>
      <c r="Q94" s="1">
        <v>4310</v>
      </c>
    </row>
    <row r="95" spans="1:17">
      <c r="A95" s="1">
        <f>Första!B4</f>
        <v>2026</v>
      </c>
      <c r="B95" s="1" t="e">
        <f>VLOOKUP($C$2,Första!$B$25:$C$46,2,FALSE)</f>
        <v>#N/A</v>
      </c>
      <c r="C95" s="1">
        <f t="shared" si="3"/>
        <v>0</v>
      </c>
      <c r="D95" s="116" t="s">
        <v>215</v>
      </c>
      <c r="E95" s="1" t="s">
        <v>224</v>
      </c>
      <c r="F95" s="116" t="s">
        <v>211</v>
      </c>
      <c r="G95" s="1" t="s">
        <v>230</v>
      </c>
      <c r="H95" s="116" t="s">
        <v>298</v>
      </c>
      <c r="I95" s="1" t="s">
        <v>164</v>
      </c>
      <c r="J95" s="1">
        <f t="shared" si="2"/>
        <v>94</v>
      </c>
      <c r="K95" s="1" t="s">
        <v>46</v>
      </c>
      <c r="L95" s="1" t="b">
        <f t="shared" si="4"/>
        <v>0</v>
      </c>
      <c r="M95" s="1" t="s">
        <v>146</v>
      </c>
      <c r="N95" s="1" t="s">
        <v>164</v>
      </c>
      <c r="O95" s="114">
        <f>AFFÄR!H15</f>
        <v>0</v>
      </c>
      <c r="Q95" s="1">
        <v>4360</v>
      </c>
    </row>
    <row r="96" spans="1:17">
      <c r="A96" s="1">
        <f>Första!B4</f>
        <v>2026</v>
      </c>
      <c r="B96" s="1" t="e">
        <f>VLOOKUP($C$2,Första!$B$25:$C$46,2,FALSE)</f>
        <v>#N/A</v>
      </c>
      <c r="C96" s="1">
        <f t="shared" si="3"/>
        <v>0</v>
      </c>
      <c r="D96" s="116" t="s">
        <v>215</v>
      </c>
      <c r="E96" s="1" t="s">
        <v>224</v>
      </c>
      <c r="F96" s="116" t="s">
        <v>211</v>
      </c>
      <c r="G96" s="1" t="s">
        <v>230</v>
      </c>
      <c r="H96" s="116" t="s">
        <v>299</v>
      </c>
      <c r="I96" s="1" t="s">
        <v>165</v>
      </c>
      <c r="J96" s="1">
        <f t="shared" si="2"/>
        <v>95</v>
      </c>
      <c r="K96" s="1" t="s">
        <v>46</v>
      </c>
      <c r="L96" s="1" t="b">
        <f t="shared" si="4"/>
        <v>0</v>
      </c>
      <c r="M96" s="1" t="s">
        <v>146</v>
      </c>
      <c r="N96" s="1" t="s">
        <v>165</v>
      </c>
      <c r="O96" s="114">
        <f>AFFÄR!K16</f>
        <v>0</v>
      </c>
      <c r="Q96" s="1">
        <v>4400</v>
      </c>
    </row>
    <row r="97" spans="1:17">
      <c r="A97" s="1">
        <f>Första!B4</f>
        <v>2026</v>
      </c>
      <c r="B97" s="1" t="e">
        <f>VLOOKUP($C$2,Första!$B$25:$C$46,2,FALSE)</f>
        <v>#N/A</v>
      </c>
      <c r="C97" s="1">
        <f t="shared" si="3"/>
        <v>0</v>
      </c>
      <c r="D97" s="116" t="s">
        <v>215</v>
      </c>
      <c r="E97" s="1" t="s">
        <v>224</v>
      </c>
      <c r="F97" s="116" t="s">
        <v>211</v>
      </c>
      <c r="G97" s="1" t="s">
        <v>230</v>
      </c>
      <c r="H97" s="116" t="s">
        <v>257</v>
      </c>
      <c r="I97" s="1" t="s">
        <v>24</v>
      </c>
      <c r="J97" s="1">
        <f t="shared" si="2"/>
        <v>96</v>
      </c>
      <c r="K97" s="1" t="s">
        <v>46</v>
      </c>
      <c r="L97" s="1" t="b">
        <f t="shared" si="4"/>
        <v>0</v>
      </c>
      <c r="M97" s="1" t="s">
        <v>146</v>
      </c>
      <c r="N97" s="1" t="s">
        <v>24</v>
      </c>
      <c r="O97" s="114">
        <f>AFFÄR!H17</f>
        <v>0</v>
      </c>
      <c r="Q97" s="1">
        <v>4410</v>
      </c>
    </row>
    <row r="98" spans="1:17">
      <c r="A98" s="1">
        <f>Första!B4</f>
        <v>2026</v>
      </c>
      <c r="B98" s="1" t="e">
        <f>VLOOKUP($C$2,Första!$B$25:$C$46,2,FALSE)</f>
        <v>#N/A</v>
      </c>
      <c r="C98" s="1">
        <f t="shared" si="3"/>
        <v>0</v>
      </c>
      <c r="D98" s="116" t="s">
        <v>215</v>
      </c>
      <c r="E98" s="1" t="s">
        <v>224</v>
      </c>
      <c r="F98" s="116" t="s">
        <v>211</v>
      </c>
      <c r="G98" s="1" t="s">
        <v>230</v>
      </c>
      <c r="H98" s="116" t="s">
        <v>264</v>
      </c>
      <c r="I98" s="1" t="s">
        <v>58</v>
      </c>
      <c r="J98" s="1">
        <f t="shared" si="2"/>
        <v>97</v>
      </c>
      <c r="K98" s="1" t="s">
        <v>46</v>
      </c>
      <c r="L98" s="1" t="b">
        <f t="shared" si="4"/>
        <v>0</v>
      </c>
      <c r="M98" s="1" t="s">
        <v>146</v>
      </c>
      <c r="N98" s="1" t="s">
        <v>58</v>
      </c>
      <c r="O98" s="114">
        <f>AFFÄR!H18</f>
        <v>0</v>
      </c>
      <c r="Q98" s="1">
        <v>4440</v>
      </c>
    </row>
    <row r="99" spans="1:17">
      <c r="A99" s="1">
        <f>Första!B4</f>
        <v>2026</v>
      </c>
      <c r="B99" s="1" t="e">
        <f>VLOOKUP($C$2,Första!$B$25:$C$46,2,FALSE)</f>
        <v>#N/A</v>
      </c>
      <c r="C99" s="1">
        <f t="shared" si="3"/>
        <v>0</v>
      </c>
      <c r="D99" s="116" t="s">
        <v>215</v>
      </c>
      <c r="E99" s="1" t="s">
        <v>224</v>
      </c>
      <c r="F99" s="116" t="s">
        <v>211</v>
      </c>
      <c r="G99" s="1" t="s">
        <v>230</v>
      </c>
      <c r="H99" s="116" t="s">
        <v>260</v>
      </c>
      <c r="I99" s="1" t="s">
        <v>166</v>
      </c>
      <c r="J99" s="1">
        <f t="shared" si="2"/>
        <v>98</v>
      </c>
      <c r="K99" s="1" t="s">
        <v>46</v>
      </c>
      <c r="L99" s="1" t="b">
        <f t="shared" si="4"/>
        <v>0</v>
      </c>
      <c r="M99" s="1" t="s">
        <v>146</v>
      </c>
      <c r="N99" s="1" t="s">
        <v>166</v>
      </c>
      <c r="O99" s="114">
        <f>AFFÄR!H19</f>
        <v>0</v>
      </c>
      <c r="Q99" s="1">
        <v>4470</v>
      </c>
    </row>
    <row r="100" spans="1:17">
      <c r="A100" s="1">
        <f>Första!B4</f>
        <v>2026</v>
      </c>
      <c r="B100" s="1" t="e">
        <f>VLOOKUP($C$2,Första!$B$25:$C$46,2,FALSE)</f>
        <v>#N/A</v>
      </c>
      <c r="C100" s="1">
        <f t="shared" si="3"/>
        <v>0</v>
      </c>
      <c r="D100" s="116" t="s">
        <v>215</v>
      </c>
      <c r="E100" s="1" t="s">
        <v>224</v>
      </c>
      <c r="F100" s="116" t="s">
        <v>211</v>
      </c>
      <c r="G100" s="1" t="s">
        <v>230</v>
      </c>
      <c r="H100" s="116" t="s">
        <v>284</v>
      </c>
      <c r="I100" s="1" t="s">
        <v>59</v>
      </c>
      <c r="J100" s="1">
        <f t="shared" si="2"/>
        <v>99</v>
      </c>
      <c r="K100" s="1" t="s">
        <v>46</v>
      </c>
      <c r="L100" s="1" t="b">
        <f t="shared" si="4"/>
        <v>0</v>
      </c>
      <c r="M100" s="1" t="s">
        <v>146</v>
      </c>
      <c r="N100" s="1" t="s">
        <v>59</v>
      </c>
      <c r="O100" s="114">
        <f>AFFÄR!H20</f>
        <v>0</v>
      </c>
      <c r="Q100" s="1">
        <v>4510</v>
      </c>
    </row>
    <row r="101" spans="1:17">
      <c r="A101" s="1">
        <f>Första!B4</f>
        <v>2026</v>
      </c>
      <c r="B101" s="1" t="e">
        <f>VLOOKUP($C$2,Första!$B$25:$C$46,2,FALSE)</f>
        <v>#N/A</v>
      </c>
      <c r="C101" s="1">
        <f t="shared" si="3"/>
        <v>0</v>
      </c>
      <c r="D101" s="116" t="s">
        <v>215</v>
      </c>
      <c r="E101" s="1" t="s">
        <v>224</v>
      </c>
      <c r="F101" s="116" t="s">
        <v>211</v>
      </c>
      <c r="G101" s="1" t="s">
        <v>230</v>
      </c>
      <c r="H101" s="116" t="s">
        <v>285</v>
      </c>
      <c r="I101" s="1" t="s">
        <v>60</v>
      </c>
      <c r="J101" s="1">
        <f t="shared" si="2"/>
        <v>100</v>
      </c>
      <c r="K101" s="1" t="s">
        <v>46</v>
      </c>
      <c r="L101" s="1" t="b">
        <f t="shared" si="4"/>
        <v>0</v>
      </c>
      <c r="M101" s="1" t="s">
        <v>146</v>
      </c>
      <c r="N101" s="1" t="s">
        <v>60</v>
      </c>
      <c r="O101" s="114">
        <f>AFFÄR!H21</f>
        <v>0</v>
      </c>
      <c r="Q101" s="1">
        <v>4540</v>
      </c>
    </row>
    <row r="102" spans="1:17">
      <c r="A102" s="1">
        <f>Första!B4</f>
        <v>2026</v>
      </c>
      <c r="B102" s="1" t="e">
        <f>VLOOKUP($C$2,Första!$B$25:$C$46,2,FALSE)</f>
        <v>#N/A</v>
      </c>
      <c r="C102" s="1">
        <f t="shared" si="3"/>
        <v>0</v>
      </c>
      <c r="D102" s="116" t="s">
        <v>215</v>
      </c>
      <c r="E102" s="1" t="s">
        <v>224</v>
      </c>
      <c r="F102" s="116" t="s">
        <v>211</v>
      </c>
      <c r="G102" s="1" t="s">
        <v>230</v>
      </c>
      <c r="H102" s="116" t="s">
        <v>263</v>
      </c>
      <c r="I102" s="1" t="s">
        <v>61</v>
      </c>
      <c r="J102" s="1">
        <f t="shared" si="2"/>
        <v>101</v>
      </c>
      <c r="K102" s="1" t="s">
        <v>46</v>
      </c>
      <c r="L102" s="1" t="b">
        <f t="shared" si="4"/>
        <v>0</v>
      </c>
      <c r="M102" s="1" t="s">
        <v>146</v>
      </c>
      <c r="N102" s="1" t="s">
        <v>61</v>
      </c>
      <c r="O102" s="114">
        <f>AFFÄR!H22</f>
        <v>0</v>
      </c>
      <c r="Q102" s="1">
        <v>4560</v>
      </c>
    </row>
    <row r="103" spans="1:17">
      <c r="A103" s="1">
        <f>Första!B4</f>
        <v>2026</v>
      </c>
      <c r="B103" s="1" t="e">
        <f>VLOOKUP($C$2,Första!$B$25:$C$46,2,FALSE)</f>
        <v>#N/A</v>
      </c>
      <c r="C103" s="1">
        <f t="shared" si="3"/>
        <v>0</v>
      </c>
      <c r="D103" s="116" t="s">
        <v>215</v>
      </c>
      <c r="E103" s="1" t="s">
        <v>224</v>
      </c>
      <c r="F103" s="116" t="s">
        <v>211</v>
      </c>
      <c r="G103" s="1" t="s">
        <v>230</v>
      </c>
      <c r="H103" s="116" t="s">
        <v>259</v>
      </c>
      <c r="I103" s="1" t="s">
        <v>167</v>
      </c>
      <c r="J103" s="1">
        <f t="shared" si="2"/>
        <v>102</v>
      </c>
      <c r="K103" s="1" t="s">
        <v>46</v>
      </c>
      <c r="L103" s="1" t="b">
        <f t="shared" si="4"/>
        <v>0</v>
      </c>
      <c r="M103" s="1" t="s">
        <v>146</v>
      </c>
      <c r="N103" s="1" t="s">
        <v>167</v>
      </c>
      <c r="O103" s="114">
        <f>AFFÄR!H23</f>
        <v>0</v>
      </c>
      <c r="Q103" s="1">
        <v>4580</v>
      </c>
    </row>
    <row r="104" spans="1:17">
      <c r="A104" s="1">
        <f>Första!B4</f>
        <v>2026</v>
      </c>
      <c r="B104" s="1" t="e">
        <f>VLOOKUP($C$2,Första!$B$25:$C$46,2,FALSE)</f>
        <v>#N/A</v>
      </c>
      <c r="C104" s="1">
        <f t="shared" si="3"/>
        <v>0</v>
      </c>
      <c r="D104" s="116" t="s">
        <v>215</v>
      </c>
      <c r="E104" s="1" t="s">
        <v>224</v>
      </c>
      <c r="F104" s="116" t="s">
        <v>211</v>
      </c>
      <c r="G104" s="1" t="s">
        <v>230</v>
      </c>
      <c r="H104" s="116" t="s">
        <v>300</v>
      </c>
      <c r="I104" s="1" t="s">
        <v>168</v>
      </c>
      <c r="J104" s="1">
        <f t="shared" si="2"/>
        <v>103</v>
      </c>
      <c r="K104" s="1" t="s">
        <v>46</v>
      </c>
      <c r="L104" s="1" t="b">
        <f t="shared" si="4"/>
        <v>0</v>
      </c>
      <c r="M104" s="1" t="s">
        <v>146</v>
      </c>
      <c r="N104" s="1" t="s">
        <v>168</v>
      </c>
      <c r="O104" s="114">
        <f>AFFÄR!K24</f>
        <v>0</v>
      </c>
      <c r="Q104" s="1">
        <v>4600</v>
      </c>
    </row>
    <row r="105" spans="1:17">
      <c r="A105" s="1">
        <f>Första!B4</f>
        <v>2026</v>
      </c>
      <c r="B105" s="1" t="e">
        <f>VLOOKUP($C$2,Första!$B$25:$C$46,2,FALSE)</f>
        <v>#N/A</v>
      </c>
      <c r="C105" s="1">
        <f t="shared" si="3"/>
        <v>0</v>
      </c>
      <c r="D105" s="116" t="s">
        <v>215</v>
      </c>
      <c r="E105" s="1" t="s">
        <v>224</v>
      </c>
      <c r="F105" s="116" t="s">
        <v>211</v>
      </c>
      <c r="G105" s="1" t="s">
        <v>230</v>
      </c>
      <c r="H105" s="116" t="s">
        <v>267</v>
      </c>
      <c r="I105" s="1" t="s">
        <v>33</v>
      </c>
      <c r="J105" s="1">
        <f t="shared" si="2"/>
        <v>104</v>
      </c>
      <c r="K105" s="1" t="s">
        <v>46</v>
      </c>
      <c r="L105" s="1" t="b">
        <f t="shared" si="4"/>
        <v>0</v>
      </c>
      <c r="M105" s="1" t="s">
        <v>146</v>
      </c>
      <c r="N105" s="1" t="s">
        <v>33</v>
      </c>
      <c r="O105" s="114">
        <f>AFFÄR!H25</f>
        <v>0</v>
      </c>
      <c r="Q105" s="1">
        <v>4710</v>
      </c>
    </row>
    <row r="106" spans="1:17">
      <c r="A106" s="1">
        <f>Första!B4</f>
        <v>2026</v>
      </c>
      <c r="B106" s="1" t="e">
        <f>VLOOKUP($C$2,Första!$B$25:$C$46,2,FALSE)</f>
        <v>#N/A</v>
      </c>
      <c r="C106" s="1">
        <f t="shared" si="3"/>
        <v>0</v>
      </c>
      <c r="D106" s="116" t="s">
        <v>215</v>
      </c>
      <c r="E106" s="1" t="s">
        <v>224</v>
      </c>
      <c r="F106" s="116" t="s">
        <v>211</v>
      </c>
      <c r="G106" s="1" t="s">
        <v>230</v>
      </c>
      <c r="H106" s="116" t="s">
        <v>268</v>
      </c>
      <c r="I106" s="1" t="s">
        <v>34</v>
      </c>
      <c r="J106" s="1">
        <f t="shared" si="2"/>
        <v>105</v>
      </c>
      <c r="K106" s="1" t="s">
        <v>46</v>
      </c>
      <c r="L106" s="1" t="b">
        <f t="shared" si="4"/>
        <v>0</v>
      </c>
      <c r="M106" s="1" t="s">
        <v>146</v>
      </c>
      <c r="N106" s="1" t="s">
        <v>34</v>
      </c>
      <c r="O106" s="114">
        <f>AFFÄR!H26</f>
        <v>0</v>
      </c>
      <c r="Q106" s="1">
        <v>4740</v>
      </c>
    </row>
    <row r="107" spans="1:17">
      <c r="A107" s="1">
        <f>Första!B4</f>
        <v>2026</v>
      </c>
      <c r="B107" s="1" t="e">
        <f>VLOOKUP($C$2,Första!$B$25:$C$46,2,FALSE)</f>
        <v>#N/A</v>
      </c>
      <c r="C107" s="1">
        <f t="shared" si="3"/>
        <v>0</v>
      </c>
      <c r="D107" s="116" t="s">
        <v>215</v>
      </c>
      <c r="E107" s="1" t="s">
        <v>224</v>
      </c>
      <c r="F107" s="116" t="s">
        <v>211</v>
      </c>
      <c r="G107" s="1" t="s">
        <v>230</v>
      </c>
      <c r="H107" s="116" t="s">
        <v>269</v>
      </c>
      <c r="I107" s="1" t="s">
        <v>169</v>
      </c>
      <c r="J107" s="1">
        <f t="shared" si="2"/>
        <v>106</v>
      </c>
      <c r="K107" s="1" t="s">
        <v>46</v>
      </c>
      <c r="L107" s="1" t="b">
        <f t="shared" si="4"/>
        <v>0</v>
      </c>
      <c r="M107" s="1" t="s">
        <v>146</v>
      </c>
      <c r="N107" s="1" t="s">
        <v>169</v>
      </c>
      <c r="O107" s="1">
        <f>AFFÄR!K27</f>
        <v>0</v>
      </c>
      <c r="Q107" s="1">
        <v>4800</v>
      </c>
    </row>
    <row r="108" spans="1:17" ht="19.899999999999999" customHeight="1">
      <c r="A108" s="1">
        <f>Första!B4</f>
        <v>2026</v>
      </c>
      <c r="B108" s="1" t="e">
        <f>VLOOKUP($C$2,Första!$B$25:$C$46,2,FALSE)</f>
        <v>#N/A</v>
      </c>
      <c r="C108" s="1">
        <f t="shared" si="3"/>
        <v>0</v>
      </c>
      <c r="D108" s="116" t="s">
        <v>216</v>
      </c>
      <c r="E108" s="1" t="s">
        <v>236</v>
      </c>
      <c r="F108" s="116" t="s">
        <v>213</v>
      </c>
      <c r="G108" s="1" t="s">
        <v>231</v>
      </c>
      <c r="H108" s="116" t="s">
        <v>270</v>
      </c>
      <c r="I108" s="1" t="s">
        <v>77</v>
      </c>
      <c r="J108" s="1">
        <f t="shared" si="2"/>
        <v>107</v>
      </c>
      <c r="K108" s="1" t="s">
        <v>46</v>
      </c>
      <c r="L108" s="1" t="b">
        <f t="shared" si="4"/>
        <v>0</v>
      </c>
      <c r="M108" s="1" t="s">
        <v>160</v>
      </c>
      <c r="N108" s="1" t="s">
        <v>77</v>
      </c>
      <c r="O108" s="1">
        <f>AFFÄR!H31</f>
        <v>0</v>
      </c>
      <c r="Q108" s="1">
        <v>5100</v>
      </c>
    </row>
    <row r="109" spans="1:17">
      <c r="A109" s="1">
        <f>Första!B4</f>
        <v>2026</v>
      </c>
      <c r="B109" s="1" t="e">
        <f>VLOOKUP($C$2,Första!$B$25:$C$46,2,FALSE)</f>
        <v>#N/A</v>
      </c>
      <c r="C109" s="1">
        <f t="shared" si="3"/>
        <v>0</v>
      </c>
      <c r="D109" s="116" t="s">
        <v>216</v>
      </c>
      <c r="E109" s="1" t="s">
        <v>236</v>
      </c>
      <c r="F109" s="116" t="s">
        <v>213</v>
      </c>
      <c r="G109" s="1" t="s">
        <v>231</v>
      </c>
      <c r="H109" s="116" t="s">
        <v>271</v>
      </c>
      <c r="I109" s="1" t="s">
        <v>78</v>
      </c>
      <c r="J109" s="1">
        <f t="shared" si="2"/>
        <v>108</v>
      </c>
      <c r="K109" s="1" t="s">
        <v>46</v>
      </c>
      <c r="L109" s="1" t="b">
        <f t="shared" si="4"/>
        <v>0</v>
      </c>
      <c r="M109" s="1" t="s">
        <v>160</v>
      </c>
      <c r="N109" s="1" t="s">
        <v>78</v>
      </c>
      <c r="O109" s="1">
        <f>AFFÄR!H32</f>
        <v>0</v>
      </c>
      <c r="Q109" s="1">
        <v>5270</v>
      </c>
    </row>
    <row r="110" spans="1:17">
      <c r="A110" s="1">
        <f>Första!B4</f>
        <v>2026</v>
      </c>
      <c r="B110" s="1" t="e">
        <f>VLOOKUP($C$2,Första!$B$25:$C$46,2,FALSE)</f>
        <v>#N/A</v>
      </c>
      <c r="C110" s="1">
        <f t="shared" si="3"/>
        <v>0</v>
      </c>
      <c r="D110" s="116" t="s">
        <v>216</v>
      </c>
      <c r="E110" s="1" t="s">
        <v>236</v>
      </c>
      <c r="F110" s="116" t="s">
        <v>213</v>
      </c>
      <c r="G110" s="1" t="s">
        <v>231</v>
      </c>
      <c r="H110" s="116" t="s">
        <v>272</v>
      </c>
      <c r="I110" s="1" t="s">
        <v>318</v>
      </c>
      <c r="J110" s="1">
        <f t="shared" ref="J110:J121" si="5">J109+1</f>
        <v>109</v>
      </c>
      <c r="K110" s="1" t="s">
        <v>46</v>
      </c>
      <c r="L110" s="1" t="b">
        <f t="shared" si="4"/>
        <v>0</v>
      </c>
      <c r="M110" s="1" t="s">
        <v>160</v>
      </c>
      <c r="N110" s="1" t="s">
        <v>318</v>
      </c>
      <c r="O110" s="1">
        <f>AFFÄR!H33</f>
        <v>0</v>
      </c>
      <c r="Q110" s="1">
        <v>5290</v>
      </c>
    </row>
    <row r="111" spans="1:17">
      <c r="A111" s="1">
        <f>Första!B4</f>
        <v>2026</v>
      </c>
      <c r="B111" s="1" t="e">
        <f>VLOOKUP($C$2,Första!$B$25:$C$46,2,FALSE)</f>
        <v>#N/A</v>
      </c>
      <c r="C111" s="1">
        <f t="shared" si="3"/>
        <v>0</v>
      </c>
      <c r="D111" s="116" t="s">
        <v>217</v>
      </c>
      <c r="E111" s="1" t="s">
        <v>236</v>
      </c>
      <c r="F111" s="116" t="s">
        <v>213</v>
      </c>
      <c r="G111" s="1" t="s">
        <v>231</v>
      </c>
      <c r="H111" s="116" t="s">
        <v>289</v>
      </c>
      <c r="I111" s="1" t="s">
        <v>170</v>
      </c>
      <c r="J111" s="1">
        <f t="shared" si="5"/>
        <v>110</v>
      </c>
      <c r="K111" s="1" t="s">
        <v>46</v>
      </c>
      <c r="L111" s="1" t="b">
        <f t="shared" si="4"/>
        <v>0</v>
      </c>
      <c r="M111" s="1" t="s">
        <v>160</v>
      </c>
      <c r="N111" s="1" t="s">
        <v>170</v>
      </c>
      <c r="O111" s="1">
        <f>AFFÄR!H35</f>
        <v>0</v>
      </c>
      <c r="Q111" s="1">
        <v>5210</v>
      </c>
    </row>
    <row r="112" spans="1:17">
      <c r="A112" s="1">
        <f>Första!B4</f>
        <v>2026</v>
      </c>
      <c r="B112" s="1" t="e">
        <f>VLOOKUP($C$2,Första!$B$25:$C$46,2,FALSE)</f>
        <v>#N/A</v>
      </c>
      <c r="C112" s="1">
        <f t="shared" si="3"/>
        <v>0</v>
      </c>
      <c r="D112" s="116" t="s">
        <v>217</v>
      </c>
      <c r="E112" s="1" t="s">
        <v>236</v>
      </c>
      <c r="F112" s="116" t="s">
        <v>213</v>
      </c>
      <c r="G112" s="1" t="s">
        <v>231</v>
      </c>
      <c r="H112" s="116" t="s">
        <v>290</v>
      </c>
      <c r="I112" s="1" t="s">
        <v>171</v>
      </c>
      <c r="J112" s="1">
        <f t="shared" si="5"/>
        <v>111</v>
      </c>
      <c r="K112" s="1" t="s">
        <v>46</v>
      </c>
      <c r="L112" s="1" t="b">
        <f t="shared" si="4"/>
        <v>0</v>
      </c>
      <c r="M112" s="1" t="s">
        <v>160</v>
      </c>
      <c r="N112" s="1" t="s">
        <v>171</v>
      </c>
      <c r="O112" s="1">
        <f>AFFÄR!H36</f>
        <v>0</v>
      </c>
      <c r="Q112" s="1">
        <v>5240</v>
      </c>
    </row>
    <row r="113" spans="1:17">
      <c r="A113" s="1">
        <f>Första!B4</f>
        <v>2026</v>
      </c>
      <c r="B113" s="1" t="e">
        <f>VLOOKUP($C$2,Första!$B$25:$C$46,2,FALSE)</f>
        <v>#N/A</v>
      </c>
      <c r="C113" s="1">
        <f t="shared" si="3"/>
        <v>0</v>
      </c>
      <c r="D113" s="116" t="s">
        <v>217</v>
      </c>
      <c r="E113" s="1" t="s">
        <v>237</v>
      </c>
      <c r="F113" s="116" t="s">
        <v>214</v>
      </c>
      <c r="G113" s="1" t="s">
        <v>232</v>
      </c>
      <c r="H113" s="116" t="s">
        <v>275</v>
      </c>
      <c r="I113" s="1" t="s">
        <v>66</v>
      </c>
      <c r="J113" s="1">
        <f t="shared" si="5"/>
        <v>112</v>
      </c>
      <c r="K113" s="1" t="s">
        <v>46</v>
      </c>
      <c r="L113" s="1" t="b">
        <f t="shared" si="4"/>
        <v>0</v>
      </c>
      <c r="M113" s="1" t="s">
        <v>163</v>
      </c>
      <c r="N113" s="1" t="s">
        <v>66</v>
      </c>
      <c r="O113" s="1">
        <f>SUM(O114:O115)</f>
        <v>0</v>
      </c>
    </row>
    <row r="114" spans="1:17">
      <c r="A114" s="1">
        <f>Första!B4</f>
        <v>2026</v>
      </c>
      <c r="B114" s="1" t="e">
        <f>VLOOKUP($C$2,Första!$B$25:$C$46,2,FALSE)</f>
        <v>#N/A</v>
      </c>
      <c r="C114" s="1">
        <f t="shared" si="3"/>
        <v>0</v>
      </c>
      <c r="D114" s="116" t="s">
        <v>217</v>
      </c>
      <c r="E114" s="1" t="s">
        <v>237</v>
      </c>
      <c r="F114" s="116" t="s">
        <v>214</v>
      </c>
      <c r="G114" s="1" t="s">
        <v>232</v>
      </c>
      <c r="H114" s="116" t="s">
        <v>280</v>
      </c>
      <c r="I114" s="1" t="s">
        <v>172</v>
      </c>
      <c r="J114" s="1">
        <f t="shared" si="5"/>
        <v>113</v>
      </c>
      <c r="K114" s="1" t="s">
        <v>46</v>
      </c>
      <c r="L114" s="1" t="b">
        <f t="shared" si="4"/>
        <v>0</v>
      </c>
      <c r="M114" s="1" t="s">
        <v>163</v>
      </c>
      <c r="N114" s="1" t="s">
        <v>172</v>
      </c>
      <c r="O114" s="114">
        <f>AFFÄR!H42</f>
        <v>0</v>
      </c>
      <c r="Q114" s="1">
        <v>6120</v>
      </c>
    </row>
    <row r="115" spans="1:17">
      <c r="A115" s="1">
        <f>Första!B4</f>
        <v>2026</v>
      </c>
      <c r="B115" s="1" t="e">
        <f>VLOOKUP($C$2,Första!$B$25:$C$46,2,FALSE)</f>
        <v>#N/A</v>
      </c>
      <c r="C115" s="1">
        <f t="shared" si="3"/>
        <v>0</v>
      </c>
      <c r="D115" s="116" t="s">
        <v>217</v>
      </c>
      <c r="E115" s="1" t="s">
        <v>237</v>
      </c>
      <c r="F115" s="116" t="s">
        <v>214</v>
      </c>
      <c r="G115" s="1" t="s">
        <v>232</v>
      </c>
      <c r="H115" s="116" t="s">
        <v>281</v>
      </c>
      <c r="I115" s="1" t="s">
        <v>173</v>
      </c>
      <c r="J115" s="1">
        <f t="shared" si="5"/>
        <v>114</v>
      </c>
      <c r="K115" s="1" t="s">
        <v>46</v>
      </c>
      <c r="L115" s="1" t="b">
        <f t="shared" si="4"/>
        <v>0</v>
      </c>
      <c r="M115" s="1" t="s">
        <v>163</v>
      </c>
      <c r="N115" s="1" t="s">
        <v>173</v>
      </c>
      <c r="O115" s="114">
        <f>AFFÄR!H43</f>
        <v>0</v>
      </c>
      <c r="Q115" s="1">
        <v>6130</v>
      </c>
    </row>
    <row r="116" spans="1:17">
      <c r="A116" s="1">
        <f>Första!B4</f>
        <v>2026</v>
      </c>
      <c r="B116" s="1" t="e">
        <f>VLOOKUP($C$2,Första!$B$25:$C$46,2,FALSE)</f>
        <v>#N/A</v>
      </c>
      <c r="C116" s="1">
        <f t="shared" si="3"/>
        <v>0</v>
      </c>
      <c r="D116" s="116" t="s">
        <v>217</v>
      </c>
      <c r="E116" s="1" t="s">
        <v>237</v>
      </c>
      <c r="F116" s="116" t="s">
        <v>214</v>
      </c>
      <c r="G116" s="1" t="s">
        <v>232</v>
      </c>
      <c r="H116" s="116" t="s">
        <v>276</v>
      </c>
      <c r="I116" s="1" t="s">
        <v>43</v>
      </c>
      <c r="J116" s="1">
        <f t="shared" si="5"/>
        <v>115</v>
      </c>
      <c r="K116" s="1" t="s">
        <v>46</v>
      </c>
      <c r="L116" s="1" t="b">
        <f t="shared" si="4"/>
        <v>0</v>
      </c>
      <c r="M116" s="1" t="s">
        <v>163</v>
      </c>
      <c r="N116" s="1" t="s">
        <v>43</v>
      </c>
      <c r="O116" s="1">
        <f>SUM(O117:O118)</f>
        <v>0</v>
      </c>
    </row>
    <row r="117" spans="1:17">
      <c r="A117" s="1">
        <f>Första!B4</f>
        <v>2026</v>
      </c>
      <c r="B117" s="1" t="e">
        <f>VLOOKUP($C$2,Första!$B$25:$C$46,2,FALSE)</f>
        <v>#N/A</v>
      </c>
      <c r="C117" s="1">
        <f t="shared" si="3"/>
        <v>0</v>
      </c>
      <c r="D117" s="116" t="s">
        <v>217</v>
      </c>
      <c r="E117" s="1" t="s">
        <v>237</v>
      </c>
      <c r="F117" s="116" t="s">
        <v>214</v>
      </c>
      <c r="G117" s="1" t="s">
        <v>232</v>
      </c>
      <c r="H117" s="116" t="s">
        <v>278</v>
      </c>
      <c r="I117" s="1" t="s">
        <v>174</v>
      </c>
      <c r="J117" s="1">
        <f t="shared" si="5"/>
        <v>116</v>
      </c>
      <c r="K117" s="1" t="s">
        <v>46</v>
      </c>
      <c r="L117" s="1" t="b">
        <f t="shared" si="4"/>
        <v>0</v>
      </c>
      <c r="M117" s="1" t="s">
        <v>163</v>
      </c>
      <c r="N117" s="1" t="s">
        <v>174</v>
      </c>
      <c r="O117" s="114">
        <f>AFFÄR!H45</f>
        <v>0</v>
      </c>
      <c r="Q117" s="1">
        <v>6150</v>
      </c>
    </row>
    <row r="118" spans="1:17">
      <c r="A118" s="1">
        <f>Första!B4</f>
        <v>2026</v>
      </c>
      <c r="B118" s="1" t="e">
        <f>VLOOKUP($C$2,Första!$B$25:$C$46,2,FALSE)</f>
        <v>#N/A</v>
      </c>
      <c r="C118" s="1">
        <f t="shared" si="3"/>
        <v>0</v>
      </c>
      <c r="D118" s="116" t="s">
        <v>217</v>
      </c>
      <c r="E118" s="1" t="s">
        <v>237</v>
      </c>
      <c r="F118" s="116" t="s">
        <v>214</v>
      </c>
      <c r="G118" s="1" t="s">
        <v>232</v>
      </c>
      <c r="H118" s="116" t="s">
        <v>279</v>
      </c>
      <c r="I118" s="1" t="s">
        <v>175</v>
      </c>
      <c r="J118" s="1">
        <f t="shared" si="5"/>
        <v>117</v>
      </c>
      <c r="K118" s="1" t="s">
        <v>46</v>
      </c>
      <c r="L118" s="1" t="b">
        <f t="shared" si="4"/>
        <v>0</v>
      </c>
      <c r="M118" s="1" t="s">
        <v>163</v>
      </c>
      <c r="N118" s="1" t="s">
        <v>175</v>
      </c>
      <c r="O118" s="114">
        <f>AFFÄR!H46</f>
        <v>0</v>
      </c>
      <c r="Q118" s="1">
        <v>6160</v>
      </c>
    </row>
    <row r="119" spans="1:17">
      <c r="A119" s="1">
        <f>Första!B4</f>
        <v>2026</v>
      </c>
      <c r="B119" s="1" t="e">
        <f>VLOOKUP($C$2,Första!$B$25:$C$46,2,FALSE)</f>
        <v>#N/A</v>
      </c>
      <c r="C119" s="1">
        <f t="shared" si="3"/>
        <v>0</v>
      </c>
      <c r="D119" s="116" t="s">
        <v>217</v>
      </c>
      <c r="E119" s="1" t="s">
        <v>237</v>
      </c>
      <c r="F119" s="116" t="s">
        <v>214</v>
      </c>
      <c r="G119" s="1" t="s">
        <v>232</v>
      </c>
      <c r="H119" s="116" t="s">
        <v>277</v>
      </c>
      <c r="I119" s="1" t="s">
        <v>45</v>
      </c>
      <c r="J119" s="1">
        <f t="shared" si="5"/>
        <v>118</v>
      </c>
      <c r="K119" s="1" t="s">
        <v>46</v>
      </c>
      <c r="L119" s="1" t="b">
        <f t="shared" si="4"/>
        <v>0</v>
      </c>
      <c r="M119" s="1" t="s">
        <v>163</v>
      </c>
      <c r="N119" s="1" t="s">
        <v>45</v>
      </c>
      <c r="O119" s="1">
        <f>SUM(O120:O121)</f>
        <v>0</v>
      </c>
    </row>
    <row r="120" spans="1:17">
      <c r="A120" s="1">
        <f>Första!B4</f>
        <v>2026</v>
      </c>
      <c r="B120" s="1" t="e">
        <f>VLOOKUP($C$2,Första!$B$25:$C$46,2,FALSE)</f>
        <v>#N/A</v>
      </c>
      <c r="C120" s="1">
        <f t="shared" si="3"/>
        <v>0</v>
      </c>
      <c r="D120" s="116" t="s">
        <v>217</v>
      </c>
      <c r="E120" s="1" t="s">
        <v>237</v>
      </c>
      <c r="F120" s="116" t="s">
        <v>214</v>
      </c>
      <c r="G120" s="1" t="s">
        <v>232</v>
      </c>
      <c r="H120" s="116" t="s">
        <v>282</v>
      </c>
      <c r="I120" s="1" t="s">
        <v>176</v>
      </c>
      <c r="J120" s="1">
        <f t="shared" si="5"/>
        <v>119</v>
      </c>
      <c r="K120" s="1" t="s">
        <v>46</v>
      </c>
      <c r="L120" s="1" t="b">
        <f t="shared" si="4"/>
        <v>0</v>
      </c>
      <c r="M120" s="1" t="s">
        <v>163</v>
      </c>
      <c r="N120" s="1" t="s">
        <v>176</v>
      </c>
      <c r="O120" s="1">
        <f>AFFÄR!K48</f>
        <v>0</v>
      </c>
      <c r="Q120" s="1">
        <v>6180</v>
      </c>
    </row>
    <row r="121" spans="1:17">
      <c r="A121" s="1">
        <f>Första!B4</f>
        <v>2026</v>
      </c>
      <c r="B121" s="1" t="e">
        <f>VLOOKUP($C$2,Första!$B$25:$C$46,2,FALSE)</f>
        <v>#N/A</v>
      </c>
      <c r="C121" s="1">
        <f t="shared" si="3"/>
        <v>0</v>
      </c>
      <c r="D121" s="116" t="s">
        <v>217</v>
      </c>
      <c r="E121" s="1" t="s">
        <v>237</v>
      </c>
      <c r="F121" s="116" t="s">
        <v>214</v>
      </c>
      <c r="G121" s="1" t="s">
        <v>232</v>
      </c>
      <c r="H121" s="116" t="s">
        <v>283</v>
      </c>
      <c r="I121" s="1" t="s">
        <v>177</v>
      </c>
      <c r="J121" s="1">
        <f t="shared" si="5"/>
        <v>120</v>
      </c>
      <c r="K121" s="1" t="s">
        <v>46</v>
      </c>
      <c r="L121" s="1" t="b">
        <f t="shared" si="4"/>
        <v>0</v>
      </c>
      <c r="M121" s="1" t="s">
        <v>163</v>
      </c>
      <c r="N121" s="1" t="s">
        <v>177</v>
      </c>
      <c r="O121" s="1">
        <f>AFFÄR!K49</f>
        <v>0</v>
      </c>
      <c r="Q121" s="1">
        <v>6190</v>
      </c>
    </row>
    <row r="122" spans="1:17">
      <c r="H122" s="116"/>
    </row>
  </sheetData>
  <sheetProtection algorithmName="SHA-512" hashValue="t4ug/tAUNSQ4SCQq6khIlEIyjAGA1CiGZM+MpUUuALGQE0W6xqfoD2BSLk3AKJq1AOANF5KaFSzCf4HNYe7D9w==" saltValue="28FeC3zSldvGuJ/7GnGHlQ==" spinCount="100000" sheet="1" objects="1" scenarios="1"/>
  <phoneticPr fontId="0" type="noConversion"/>
  <pageMargins left="0.75" right="0.75" top="1" bottom="1" header="0.5" footer="0.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3</vt:i4>
      </vt:variant>
    </vt:vector>
  </HeadingPairs>
  <TitlesOfParts>
    <vt:vector size="9" baseType="lpstr">
      <vt:lpstr>Första</vt:lpstr>
      <vt:lpstr>Info</vt:lpstr>
      <vt:lpstr>RES</vt:lpstr>
      <vt:lpstr>INV</vt:lpstr>
      <vt:lpstr>AFFÄR</vt:lpstr>
      <vt:lpstr>Databas</vt:lpstr>
      <vt:lpstr>AFFÄR!Utskriftsområde</vt:lpstr>
      <vt:lpstr>INV!Utskriftsområde</vt:lpstr>
      <vt:lpstr>RES!Utskriftsområde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</dc:creator>
  <cp:lastModifiedBy>Elin Sagulin</cp:lastModifiedBy>
  <cp:lastPrinted>2019-11-26T12:01:25Z</cp:lastPrinted>
  <dcterms:created xsi:type="dcterms:W3CDTF">1998-03-23T05:56:12Z</dcterms:created>
  <dcterms:modified xsi:type="dcterms:W3CDTF">2025-11-18T11:30:09Z</dcterms:modified>
</cp:coreProperties>
</file>