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26D92ADB-753C-4300-AAAA-0CF6AD8D2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olog12" sheetId="4" r:id="rId1"/>
    <sheet name="Tabel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H12" i="1" s="1"/>
  <c r="F12" i="1"/>
  <c r="G12" i="1"/>
  <c r="D11" i="1"/>
  <c r="F11" i="1"/>
  <c r="G11" i="1"/>
  <c r="H11" i="1"/>
  <c r="E10" i="1"/>
  <c r="F10" i="1" s="1"/>
  <c r="D10" i="1"/>
  <c r="H10" i="1" s="1"/>
  <c r="G10" i="1" l="1"/>
  <c r="E9" i="1"/>
  <c r="G9" i="1" s="1"/>
  <c r="D9" i="1"/>
  <c r="F9" i="1" l="1"/>
  <c r="H9" i="1"/>
  <c r="E8" i="1"/>
  <c r="G8" i="1" s="1"/>
  <c r="D8" i="1"/>
  <c r="F8" i="1" l="1"/>
  <c r="H8" i="1"/>
  <c r="E7" i="1"/>
  <c r="E6" i="1"/>
  <c r="E5" i="1"/>
  <c r="E4" i="1"/>
  <c r="E3" i="1"/>
  <c r="D7" i="1" l="1"/>
  <c r="H7" i="1" s="1"/>
  <c r="F7" i="1"/>
  <c r="G7" i="1"/>
  <c r="G6" i="1" l="1"/>
  <c r="F6" i="1"/>
  <c r="D6" i="1"/>
  <c r="H6" i="1" s="1"/>
  <c r="G5" i="1"/>
  <c r="F5" i="1"/>
  <c r="D5" i="1"/>
  <c r="H5" i="1" s="1"/>
  <c r="G4" i="1"/>
  <c r="F4" i="1"/>
  <c r="D4" i="1"/>
  <c r="H4" i="1" s="1"/>
  <c r="A4" i="1"/>
  <c r="G3" i="1"/>
  <c r="F3" i="1"/>
  <c r="D3" i="1"/>
  <c r="H3" i="1" s="1"/>
  <c r="A5" i="1" l="1"/>
  <c r="A6" i="1" s="1"/>
  <c r="A7" i="1" s="1"/>
  <c r="A8" i="1" s="1"/>
  <c r="A9" i="1" s="1"/>
  <c r="A10" i="1" s="1"/>
  <c r="A11" i="1" s="1"/>
  <c r="A12" i="1" s="1"/>
  <c r="A1" i="1" s="1"/>
</calcChain>
</file>

<file path=xl/sharedStrings.xml><?xml version="1.0" encoding="utf-8"?>
<sst xmlns="http://schemas.openxmlformats.org/spreadsheetml/2006/main" count="9" uniqueCount="9">
  <si>
    <t>År</t>
  </si>
  <si>
    <t>Farligt avfall</t>
  </si>
  <si>
    <t>Icke-farligt avfall</t>
  </si>
  <si>
    <t>Sammanlagt</t>
  </si>
  <si>
    <t>Farligt avfall/capita</t>
  </si>
  <si>
    <t>Icke-farligt avfall/capita</t>
  </si>
  <si>
    <t>Sammanlagt/capita</t>
  </si>
  <si>
    <t>Källa: ÅSUB avfallsstatistik</t>
  </si>
  <si>
    <t>Medelbefolkning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</si>
</sst>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4" fontId="5" fillId="0" borderId="1" xfId="0" applyNumberFormat="1" applyFont="1" applyBorder="1"/>
    <xf numFmtId="3" fontId="3" fillId="0" borderId="0" xfId="0" applyNumberFormat="1" applyFont="1"/>
    <xf numFmtId="4" fontId="3" fillId="0" borderId="0" xfId="0" applyNumberFormat="1" applyFont="1"/>
    <xf numFmtId="4" fontId="5" fillId="0" borderId="0" xfId="0" applyNumberFormat="1" applyFont="1"/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Uppkommet avfall på Åland 2004–2022, per capita (medelbefolkning)</c:v>
            </c:pt>
          </c:strCache>
        </c:strRef>
      </c:tx>
      <c:layout>
        <c:manualLayout>
          <c:xMode val="edge"/>
          <c:yMode val="edge"/>
          <c:x val="0.18065738051716701"/>
          <c:y val="1.4575348659500236E-2"/>
        </c:manualLayout>
      </c:layout>
      <c:overlay val="0"/>
      <c:txPr>
        <a:bodyPr/>
        <a:lstStyle/>
        <a:p>
          <a:pPr>
            <a:defRPr sz="16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8.0712420265903945E-2"/>
          <c:y val="0.11207656164686004"/>
          <c:w val="0.89741187357779661"/>
          <c:h val="0.76572315615515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Tabell!$F$2</c:f>
              <c:strCache>
                <c:ptCount val="1"/>
                <c:pt idx="0">
                  <c:v>Farligt avfall/capita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Tabell!$A$3:$A$12</c:f>
              <c:numCache>
                <c:formatCode>General</c:formatCode>
                <c:ptCount val="10"/>
                <c:pt idx="0">
                  <c:v>2004</c:v>
                </c:pt>
                <c:pt idx="1">
                  <c:v>2006</c:v>
                </c:pt>
                <c:pt idx="2">
                  <c:v>2008</c:v>
                </c:pt>
                <c:pt idx="3">
                  <c:v>2010</c:v>
                </c:pt>
                <c:pt idx="4">
                  <c:v>2012</c:v>
                </c:pt>
                <c:pt idx="5">
                  <c:v>2014</c:v>
                </c:pt>
                <c:pt idx="6">
                  <c:v>2016</c:v>
                </c:pt>
                <c:pt idx="7">
                  <c:v>2018</c:v>
                </c:pt>
                <c:pt idx="8">
                  <c:v>2020</c:v>
                </c:pt>
                <c:pt idx="9">
                  <c:v>2022</c:v>
                </c:pt>
              </c:numCache>
            </c:numRef>
          </c:cat>
          <c:val>
            <c:numRef>
              <c:f>Tabell!$F$3:$F$12</c:f>
              <c:numCache>
                <c:formatCode>#,##0.00</c:formatCode>
                <c:ptCount val="10"/>
                <c:pt idx="0">
                  <c:v>63.984415152145537</c:v>
                </c:pt>
                <c:pt idx="1">
                  <c:v>83.370820838533049</c:v>
                </c:pt>
                <c:pt idx="2">
                  <c:v>70.567622553059024</c:v>
                </c:pt>
                <c:pt idx="3">
                  <c:v>115.22410254570245</c:v>
                </c:pt>
                <c:pt idx="4">
                  <c:v>44.814151291837419</c:v>
                </c:pt>
                <c:pt idx="5">
                  <c:v>49.63026987600292</c:v>
                </c:pt>
                <c:pt idx="6">
                  <c:v>103.11826279705139</c:v>
                </c:pt>
                <c:pt idx="7">
                  <c:v>80.619825230270919</c:v>
                </c:pt>
                <c:pt idx="8">
                  <c:v>122.80452568610134</c:v>
                </c:pt>
                <c:pt idx="9">
                  <c:v>70.831359240894187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A-4D49-8C29-282F0F4B8FA6}"/>
            </c:ext>
          </c:extLst>
        </c:ser>
        <c:ser>
          <c:idx val="1"/>
          <c:order val="1"/>
          <c:tx>
            <c:strRef>
              <c:f>Tabell!$G$2</c:f>
              <c:strCache>
                <c:ptCount val="1"/>
                <c:pt idx="0">
                  <c:v>Icke-farligt avfall/capita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Tabell!$A$3:$A$12</c:f>
              <c:numCache>
                <c:formatCode>General</c:formatCode>
                <c:ptCount val="10"/>
                <c:pt idx="0">
                  <c:v>2004</c:v>
                </c:pt>
                <c:pt idx="1">
                  <c:v>2006</c:v>
                </c:pt>
                <c:pt idx="2">
                  <c:v>2008</c:v>
                </c:pt>
                <c:pt idx="3">
                  <c:v>2010</c:v>
                </c:pt>
                <c:pt idx="4">
                  <c:v>2012</c:v>
                </c:pt>
                <c:pt idx="5">
                  <c:v>2014</c:v>
                </c:pt>
                <c:pt idx="6">
                  <c:v>2016</c:v>
                </c:pt>
                <c:pt idx="7">
                  <c:v>2018</c:v>
                </c:pt>
                <c:pt idx="8">
                  <c:v>2020</c:v>
                </c:pt>
                <c:pt idx="9">
                  <c:v>2022</c:v>
                </c:pt>
              </c:numCache>
            </c:numRef>
          </c:cat>
          <c:val>
            <c:numRef>
              <c:f>Tabell!$G$3:$G$12</c:f>
              <c:numCache>
                <c:formatCode>#,##0.00</c:formatCode>
                <c:ptCount val="10"/>
                <c:pt idx="0">
                  <c:v>1139.8156430962422</c:v>
                </c:pt>
                <c:pt idx="1">
                  <c:v>922.9821176628285</c:v>
                </c:pt>
                <c:pt idx="2">
                  <c:v>1002.6417927960587</c:v>
                </c:pt>
                <c:pt idx="3">
                  <c:v>1043.6877123840623</c:v>
                </c:pt>
                <c:pt idx="4">
                  <c:v>1621.9556190442695</c:v>
                </c:pt>
                <c:pt idx="5">
                  <c:v>1692.0809529880516</c:v>
                </c:pt>
                <c:pt idx="6">
                  <c:v>1464.7364431156245</c:v>
                </c:pt>
                <c:pt idx="7">
                  <c:v>1582.0427315361517</c:v>
                </c:pt>
                <c:pt idx="8">
                  <c:v>1579.8373839001549</c:v>
                </c:pt>
                <c:pt idx="9">
                  <c:v>1511.7642844669952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A-4D49-8C29-282F0F4B8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66837504"/>
        <c:axId val="67060864"/>
      </c:barChart>
      <c:catAx>
        <c:axId val="668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060864"/>
        <c:crosses val="autoZero"/>
        <c:auto val="1"/>
        <c:lblAlgn val="ctr"/>
        <c:lblOffset val="100"/>
        <c:noMultiLvlLbl val="0"/>
      </c:catAx>
      <c:valAx>
        <c:axId val="670608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Kg</a:t>
                </a:r>
              </a:p>
            </c:rich>
          </c:tx>
          <c:layout>
            <c:manualLayout>
              <c:xMode val="edge"/>
              <c:yMode val="edge"/>
              <c:x val="3.0806097164092449E-2"/>
              <c:y val="5.71547794231825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66837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vfall_Tabell2" displayName="Avfall_Tabell2" ref="A2:H12" totalsRowShown="0" headerRowDxfId="10" dataDxfId="9" tableBorderDxfId="8">
  <autoFilter ref="A2:H12" xr:uid="{00000000-0009-0000-0100-000001000000}"/>
  <tableColumns count="8">
    <tableColumn id="1" xr3:uid="{00000000-0010-0000-0000-000001000000}" name="År" dataDxfId="7">
      <calculatedColumnFormula>A2+2</calculatedColumnFormula>
    </tableColumn>
    <tableColumn id="2" xr3:uid="{00000000-0010-0000-0000-000002000000}" name="Farligt avfall" dataDxfId="6"/>
    <tableColumn id="3" xr3:uid="{00000000-0010-0000-0000-000003000000}" name="Icke-farligt avfall" dataDxfId="5"/>
    <tableColumn id="4" xr3:uid="{00000000-0010-0000-0000-000004000000}" name="Sammanlagt" dataDxfId="4">
      <calculatedColumnFormula>SUM(B3:C3)</calculatedColumnFormula>
    </tableColumn>
    <tableColumn id="8" xr3:uid="{00000000-0010-0000-0000-000008000000}" name="Medelbefolkning" dataDxfId="2"/>
    <tableColumn id="5" xr3:uid="{00000000-0010-0000-0000-000005000000}" name="Farligt avfall/capita" dataDxfId="0">
      <calculatedColumnFormula>Avfall_Tabell2[[#This Row],[Farligt avfall]]/Avfall_Tabell2[[#This Row],[Medelbefolkning]]*1000</calculatedColumnFormula>
    </tableColumn>
    <tableColumn id="6" xr3:uid="{00000000-0010-0000-0000-000006000000}" name="Icke-farligt avfall/capita" dataDxfId="1">
      <calculatedColumnFormula>Avfall_Tabell2[[#This Row],[Icke-farligt avfall]]/Avfall_Tabell2[[#This Row],[Medelbefolkning]]*1000</calculatedColumnFormula>
    </tableColumn>
    <tableColumn id="7" xr3:uid="{00000000-0010-0000-0000-000007000000}" name="Sammanlagt/capita" dataDxfId="3">
      <calculatedColumnFormula>Avfall_Tabell2[[#This Row],[Sammanlagt]]/Avfall_Tabell2[[#This Row],[Medelbefolkning]]*1000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showGridLines="0" workbookViewId="0">
      <pane ySplit="1" topLeftCell="A2" activePane="bottomLeft" state="frozen"/>
      <selection pane="bottomLeft"/>
    </sheetView>
  </sheetViews>
  <sheetFormatPr defaultColWidth="9.140625" defaultRowHeight="12" x14ac:dyDescent="0.2"/>
  <cols>
    <col min="1" max="1" width="6" style="3" customWidth="1"/>
    <col min="2" max="2" width="14.7109375" style="3" bestFit="1" customWidth="1"/>
    <col min="3" max="3" width="18.5703125" style="3" bestFit="1" customWidth="1"/>
    <col min="4" max="4" width="14.85546875" style="3" bestFit="1" customWidth="1"/>
    <col min="5" max="5" width="13" style="3" bestFit="1" customWidth="1"/>
    <col min="6" max="6" width="21.7109375" style="3" customWidth="1"/>
    <col min="7" max="7" width="25" style="3" bestFit="1" customWidth="1"/>
    <col min="8" max="8" width="21.28515625" style="3" bestFit="1" customWidth="1"/>
    <col min="9" max="16384" width="9.140625" style="3"/>
  </cols>
  <sheetData>
    <row r="1" spans="1:8" ht="12.75" x14ac:dyDescent="0.2">
      <c r="A1" s="1" t="str">
        <f>CONCATENATE("Uppkommet avfall på Åland ",MIN(Avfall_Tabell2[År]),"–",MAX(Avfall_Tabell2[År]),", per capita (medelbefolkning)")</f>
        <v>Uppkommet avfall på Åland 2004–2022, per capita (medelbefolkning)</v>
      </c>
      <c r="F1" s="2"/>
    </row>
    <row r="2" spans="1:8" ht="17.2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8</v>
      </c>
      <c r="F2" s="4" t="s">
        <v>4</v>
      </c>
      <c r="G2" s="4" t="s">
        <v>5</v>
      </c>
      <c r="H2" s="4" t="s">
        <v>6</v>
      </c>
    </row>
    <row r="3" spans="1:8" ht="17.25" customHeight="1" x14ac:dyDescent="0.2">
      <c r="A3" s="5">
        <v>2004</v>
      </c>
      <c r="B3" s="6">
        <v>1691.6519599999997</v>
      </c>
      <c r="C3" s="6">
        <v>30135.015879999999</v>
      </c>
      <c r="D3" s="7">
        <f>SUM(B3:C3)</f>
        <v>31826.667839999998</v>
      </c>
      <c r="E3" s="8">
        <f>(26347+26530)/2</f>
        <v>26438.5</v>
      </c>
      <c r="F3" s="9">
        <f>Avfall_Tabell2[[#This Row],[Farligt avfall]]/Avfall_Tabell2[[#This Row],[Medelbefolkning]]*1000</f>
        <v>63.984415152145537</v>
      </c>
      <c r="G3" s="9">
        <f>Avfall_Tabell2[[#This Row],[Icke-farligt avfall]]/Avfall_Tabell2[[#This Row],[Medelbefolkning]]*1000</f>
        <v>1139.8156430962422</v>
      </c>
      <c r="H3" s="10">
        <f>Avfall_Tabell2[[#This Row],[Sammanlagt]]/Avfall_Tabell2[[#This Row],[Medelbefolkning]]*1000</f>
        <v>1203.8000582483876</v>
      </c>
    </row>
    <row r="4" spans="1:8" x14ac:dyDescent="0.2">
      <c r="A4" s="5">
        <f>A3+2</f>
        <v>2006</v>
      </c>
      <c r="B4" s="6">
        <v>2238.0480000000002</v>
      </c>
      <c r="C4" s="6">
        <v>24776.993457599798</v>
      </c>
      <c r="D4" s="7">
        <f t="shared" ref="D4:D6" si="0">SUM(B4:C4)</f>
        <v>27015.041457599797</v>
      </c>
      <c r="E4" s="8">
        <f>(26766+26923)/2</f>
        <v>26844.5</v>
      </c>
      <c r="F4" s="9">
        <f>Avfall_Tabell2[[#This Row],[Farligt avfall]]/Avfall_Tabell2[[#This Row],[Medelbefolkning]]*1000</f>
        <v>83.370820838533049</v>
      </c>
      <c r="G4" s="9">
        <f>Avfall_Tabell2[[#This Row],[Icke-farligt avfall]]/Avfall_Tabell2[[#This Row],[Medelbefolkning]]*1000</f>
        <v>922.9821176628285</v>
      </c>
      <c r="H4" s="10">
        <f>Avfall_Tabell2[[#This Row],[Sammanlagt]]/Avfall_Tabell2[[#This Row],[Medelbefolkning]]*1000</f>
        <v>1006.3529385013615</v>
      </c>
    </row>
    <row r="5" spans="1:8" x14ac:dyDescent="0.2">
      <c r="A5" s="5">
        <f t="shared" ref="A5:A6" si="1">A4+2</f>
        <v>2008</v>
      </c>
      <c r="B5" s="6">
        <v>1926.8136500000001</v>
      </c>
      <c r="C5" s="6">
        <v>27376.632831399987</v>
      </c>
      <c r="D5" s="7">
        <f t="shared" si="0"/>
        <v>29303.446481399988</v>
      </c>
      <c r="E5" s="8">
        <f>(27153+27456)/2</f>
        <v>27304.5</v>
      </c>
      <c r="F5" s="9">
        <f>Avfall_Tabell2[[#This Row],[Farligt avfall]]/Avfall_Tabell2[[#This Row],[Medelbefolkning]]*1000</f>
        <v>70.567622553059024</v>
      </c>
      <c r="G5" s="9">
        <f>Avfall_Tabell2[[#This Row],[Icke-farligt avfall]]/Avfall_Tabell2[[#This Row],[Medelbefolkning]]*1000</f>
        <v>1002.6417927960587</v>
      </c>
      <c r="H5" s="10">
        <f>Avfall_Tabell2[[#This Row],[Sammanlagt]]/Avfall_Tabell2[[#This Row],[Medelbefolkning]]*1000</f>
        <v>1073.2094153491178</v>
      </c>
    </row>
    <row r="6" spans="1:8" x14ac:dyDescent="0.2">
      <c r="A6" s="5">
        <f t="shared" si="1"/>
        <v>2010</v>
      </c>
      <c r="B6" s="6">
        <v>3211.3533500000003</v>
      </c>
      <c r="C6" s="6">
        <v>29088.098388000006</v>
      </c>
      <c r="D6" s="7">
        <f t="shared" si="0"/>
        <v>32299.451738000007</v>
      </c>
      <c r="E6" s="8">
        <f>(27734+28007)/2</f>
        <v>27870.5</v>
      </c>
      <c r="F6" s="9">
        <f>Avfall_Tabell2[[#This Row],[Farligt avfall]]/Avfall_Tabell2[[#This Row],[Medelbefolkning]]*1000</f>
        <v>115.22410254570245</v>
      </c>
      <c r="G6" s="9">
        <f>Avfall_Tabell2[[#This Row],[Icke-farligt avfall]]/Avfall_Tabell2[[#This Row],[Medelbefolkning]]*1000</f>
        <v>1043.6877123840623</v>
      </c>
      <c r="H6" s="10">
        <f>Avfall_Tabell2[[#This Row],[Sammanlagt]]/Avfall_Tabell2[[#This Row],[Medelbefolkning]]*1000</f>
        <v>1158.9118149297649</v>
      </c>
    </row>
    <row r="7" spans="1:8" x14ac:dyDescent="0.2">
      <c r="A7" s="5">
        <f t="shared" ref="A7:A12" si="2">A6+2</f>
        <v>2012</v>
      </c>
      <c r="B7" s="6">
        <v>1273.9991</v>
      </c>
      <c r="C7" s="6">
        <v>46109.765316000012</v>
      </c>
      <c r="D7" s="7">
        <f t="shared" ref="D7:D12" si="3">SUM(B7:C7)</f>
        <v>47383.764416000013</v>
      </c>
      <c r="E7" s="8">
        <f>(28355+28502)/2</f>
        <v>28428.5</v>
      </c>
      <c r="F7" s="9">
        <f>Avfall_Tabell2[[#This Row],[Farligt avfall]]/Avfall_Tabell2[[#This Row],[Medelbefolkning]]*1000</f>
        <v>44.814151291837419</v>
      </c>
      <c r="G7" s="9">
        <f>Avfall_Tabell2[[#This Row],[Icke-farligt avfall]]/Avfall_Tabell2[[#This Row],[Medelbefolkning]]*1000</f>
        <v>1621.9556190442695</v>
      </c>
      <c r="H7" s="10">
        <f>Avfall_Tabell2[[#This Row],[Sammanlagt]]/Avfall_Tabell2[[#This Row],[Medelbefolkning]]*1000</f>
        <v>1666.7697703361068</v>
      </c>
    </row>
    <row r="8" spans="1:8" x14ac:dyDescent="0.2">
      <c r="A8" s="5">
        <f t="shared" si="2"/>
        <v>2014</v>
      </c>
      <c r="B8" s="6">
        <v>1428.9051000000002</v>
      </c>
      <c r="C8" s="6">
        <v>48716.702717478991</v>
      </c>
      <c r="D8" s="7">
        <f t="shared" si="3"/>
        <v>50145.607817478995</v>
      </c>
      <c r="E8" s="8">
        <f>(28666+28916)/2</f>
        <v>28791</v>
      </c>
      <c r="F8" s="9">
        <f>Avfall_Tabell2[[#This Row],[Farligt avfall]]/Avfall_Tabell2[[#This Row],[Medelbefolkning]]*1000</f>
        <v>49.63026987600292</v>
      </c>
      <c r="G8" s="9">
        <f>Avfall_Tabell2[[#This Row],[Icke-farligt avfall]]/Avfall_Tabell2[[#This Row],[Medelbefolkning]]*1000</f>
        <v>1692.0809529880516</v>
      </c>
      <c r="H8" s="10">
        <f>Avfall_Tabell2[[#This Row],[Sammanlagt]]/Avfall_Tabell2[[#This Row],[Medelbefolkning]]*1000</f>
        <v>1741.7112228640547</v>
      </c>
    </row>
    <row r="9" spans="1:8" x14ac:dyDescent="0.2">
      <c r="A9" s="5">
        <f t="shared" si="2"/>
        <v>2016</v>
      </c>
      <c r="B9" s="6">
        <v>3000.5867699999999</v>
      </c>
      <c r="C9" s="6">
        <v>42621.633389999995</v>
      </c>
      <c r="D9" s="7">
        <f t="shared" si="3"/>
        <v>45622.220159999997</v>
      </c>
      <c r="E9" s="8">
        <f>(28983+29214)/2</f>
        <v>29098.5</v>
      </c>
      <c r="F9" s="9">
        <f>Avfall_Tabell2[[#This Row],[Farligt avfall]]/Avfall_Tabell2[[#This Row],[Medelbefolkning]]*1000</f>
        <v>103.11826279705139</v>
      </c>
      <c r="G9" s="9">
        <f>Avfall_Tabell2[[#This Row],[Icke-farligt avfall]]/Avfall_Tabell2[[#This Row],[Medelbefolkning]]*1000</f>
        <v>1464.7364431156245</v>
      </c>
      <c r="H9" s="10">
        <f>Avfall_Tabell2[[#This Row],[Sammanlagt]]/Avfall_Tabell2[[#This Row],[Medelbefolkning]]*1000</f>
        <v>1567.8547059126756</v>
      </c>
    </row>
    <row r="10" spans="1:8" x14ac:dyDescent="0.2">
      <c r="A10" s="5">
        <f t="shared" si="2"/>
        <v>2018</v>
      </c>
      <c r="B10" s="6">
        <v>2389.491</v>
      </c>
      <c r="C10" s="6">
        <v>46890.164519999998</v>
      </c>
      <c r="D10" s="7">
        <f t="shared" si="3"/>
        <v>49279.65552</v>
      </c>
      <c r="E10" s="8">
        <f>(29489+29789)/2</f>
        <v>29639</v>
      </c>
      <c r="F10" s="9">
        <f>Avfall_Tabell2[[#This Row],[Farligt avfall]]/Avfall_Tabell2[[#This Row],[Medelbefolkning]]*1000</f>
        <v>80.619825230270919</v>
      </c>
      <c r="G10" s="9">
        <f>Avfall_Tabell2[[#This Row],[Icke-farligt avfall]]/Avfall_Tabell2[[#This Row],[Medelbefolkning]]*1000</f>
        <v>1582.0427315361517</v>
      </c>
      <c r="H10" s="10">
        <f>Avfall_Tabell2[[#This Row],[Sammanlagt]]/Avfall_Tabell2[[#This Row],[Medelbefolkning]]*1000</f>
        <v>1662.6625567664225</v>
      </c>
    </row>
    <row r="11" spans="1:8" x14ac:dyDescent="0.2">
      <c r="A11" s="5">
        <f t="shared" si="2"/>
        <v>2020</v>
      </c>
      <c r="B11" s="6">
        <v>3684.9339999999997</v>
      </c>
      <c r="C11" s="6">
        <v>47405.390460000002</v>
      </c>
      <c r="D11" s="7">
        <f t="shared" si="3"/>
        <v>51090.324460000003</v>
      </c>
      <c r="E11" s="8">
        <v>30006.5</v>
      </c>
      <c r="F11" s="9">
        <f>Avfall_Tabell2[[#This Row],[Farligt avfall]]/Avfall_Tabell2[[#This Row],[Medelbefolkning]]*1000</f>
        <v>122.80452568610134</v>
      </c>
      <c r="G11" s="9">
        <f>Avfall_Tabell2[[#This Row],[Icke-farligt avfall]]/Avfall_Tabell2[[#This Row],[Medelbefolkning]]*1000</f>
        <v>1579.8373839001549</v>
      </c>
      <c r="H11" s="10">
        <f>Avfall_Tabell2[[#This Row],[Sammanlagt]]/Avfall_Tabell2[[#This Row],[Medelbefolkning]]*1000</f>
        <v>1702.6419095862564</v>
      </c>
    </row>
    <row r="12" spans="1:8" ht="17.25" customHeight="1" x14ac:dyDescent="0.2">
      <c r="A12" s="5">
        <f t="shared" si="2"/>
        <v>2022</v>
      </c>
      <c r="B12" s="6">
        <v>2149.8380000000002</v>
      </c>
      <c r="C12" s="6">
        <v>45884.313680000007</v>
      </c>
      <c r="D12" s="7">
        <f t="shared" si="3"/>
        <v>48034.15168000001</v>
      </c>
      <c r="E12" s="8">
        <v>30351.5</v>
      </c>
      <c r="F12" s="6">
        <f>Avfall_Tabell2[[#This Row],[Farligt avfall]]/Avfall_Tabell2[[#This Row],[Medelbefolkning]]*1000</f>
        <v>70.831359240894187</v>
      </c>
      <c r="G12" s="6">
        <f>Avfall_Tabell2[[#This Row],[Icke-farligt avfall]]/Avfall_Tabell2[[#This Row],[Medelbefolkning]]*1000</f>
        <v>1511.7642844669952</v>
      </c>
      <c r="H12" s="7">
        <f>Avfall_Tabell2[[#This Row],[Sammanlagt]]/Avfall_Tabell2[[#This Row],[Medelbefolkning]]*1000</f>
        <v>1582.5956437078896</v>
      </c>
    </row>
    <row r="13" spans="1:8" x14ac:dyDescent="0.2">
      <c r="A13" s="3" t="s">
        <v>7</v>
      </c>
    </row>
  </sheetData>
  <pageMargins left="0.7" right="0.7" top="0.75" bottom="0.75" header="0.3" footer="0.3"/>
  <pageSetup paperSize="9" orientation="portrait" r:id="rId1"/>
  <ignoredErrors>
    <ignoredError sqref="A3" calculatedColumn="1"/>
    <ignoredError sqref="D3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2012-11-01T10:54:36Z</dcterms:created>
  <dcterms:modified xsi:type="dcterms:W3CDTF">2023-11-20T13:34:13Z</dcterms:modified>
</cp:coreProperties>
</file>