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Hållbar utveckling\Ekonomisk hållbarhet\"/>
    </mc:Choice>
  </mc:AlternateContent>
  <xr:revisionPtr revIDLastSave="0" documentId="13_ncr:1_{A0DE15E8-F5D8-4A73-ADDB-5F72CCED70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konom9" sheetId="15" r:id="rId1"/>
    <sheet name="Tabell" sheetId="12" r:id="rId2"/>
    <sheet name="ESRI_MAPINFO_SHEET" sheetId="16" state="veryHidden" r:id="rId3"/>
  </sheets>
  <definedNames>
    <definedName name="_xlnm.Print_Area" localSheetId="1">Tabell!$A$1:$J$1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5" i="12" l="1"/>
  <c r="A234" i="12"/>
  <c r="C234" i="12"/>
  <c r="D234" i="12"/>
  <c r="E234" i="12"/>
  <c r="F234" i="12"/>
  <c r="B234" i="12" s="1"/>
  <c r="C208" i="12"/>
  <c r="C105" i="12"/>
  <c r="D105" i="12" s="1"/>
  <c r="C78" i="12"/>
  <c r="C156" i="12" l="1"/>
  <c r="C207" i="12"/>
  <c r="C104" i="12"/>
  <c r="D104" i="12" s="1"/>
  <c r="D233" i="12" s="1"/>
  <c r="C77" i="12"/>
  <c r="C206" i="12"/>
  <c r="C103" i="12"/>
  <c r="C232" i="12" s="1"/>
  <c r="C76" i="12"/>
  <c r="C102" i="12"/>
  <c r="C231" i="12" s="1"/>
  <c r="C205" i="12"/>
  <c r="C75" i="12"/>
  <c r="C204" i="12"/>
  <c r="C101" i="12"/>
  <c r="C230" i="12" s="1"/>
  <c r="C74" i="12"/>
  <c r="C73" i="12"/>
  <c r="C203" i="12"/>
  <c r="C233" i="12" l="1"/>
  <c r="F233" i="12" s="1"/>
  <c r="C155" i="12"/>
  <c r="E233" i="12" s="1"/>
  <c r="D103" i="12"/>
  <c r="D102" i="12"/>
  <c r="D231" i="12" s="1"/>
  <c r="F231" i="12" s="1"/>
  <c r="D101" i="12"/>
  <c r="C100" i="12"/>
  <c r="C202" i="12"/>
  <c r="C99" i="12"/>
  <c r="C228" i="12" s="1"/>
  <c r="C72" i="12"/>
  <c r="B233" i="12" l="1"/>
  <c r="C154" i="12"/>
  <c r="E232" i="12" s="1"/>
  <c r="D232" i="12"/>
  <c r="F232" i="12" s="1"/>
  <c r="C153" i="12"/>
  <c r="E231" i="12" s="1"/>
  <c r="B231" i="12" s="1"/>
  <c r="C152" i="12"/>
  <c r="E230" i="12" s="1"/>
  <c r="D230" i="12"/>
  <c r="F230" i="12" s="1"/>
  <c r="D100" i="12"/>
  <c r="D229" i="12" s="1"/>
  <c r="C229" i="12"/>
  <c r="D99" i="12"/>
  <c r="C201" i="12"/>
  <c r="C98" i="12"/>
  <c r="C227" i="12" s="1"/>
  <c r="C71" i="12"/>
  <c r="B232" i="12" l="1"/>
  <c r="B230" i="12"/>
  <c r="C151" i="12"/>
  <c r="E229" i="12" s="1"/>
  <c r="F229" i="12"/>
  <c r="C150" i="12"/>
  <c r="E228" i="12" s="1"/>
  <c r="D228" i="12"/>
  <c r="F228" i="12" s="1"/>
  <c r="D98" i="12"/>
  <c r="D227" i="12" s="1"/>
  <c r="F227" i="12" s="1"/>
  <c r="C200" i="12"/>
  <c r="C97" i="12"/>
  <c r="C226" i="12" s="1"/>
  <c r="C70" i="12"/>
  <c r="B229" i="12" l="1"/>
  <c r="B228" i="12"/>
  <c r="C149" i="12"/>
  <c r="E227" i="12" s="1"/>
  <c r="B227" i="12" s="1"/>
  <c r="D97" i="12"/>
  <c r="C148" i="12" s="1"/>
  <c r="E226" i="12" s="1"/>
  <c r="C96" i="12"/>
  <c r="D226" i="12" l="1"/>
  <c r="F226" i="12" s="1"/>
  <c r="B226" i="12" s="1"/>
  <c r="C199" i="12"/>
  <c r="D96" i="12"/>
  <c r="D225" i="12" s="1"/>
  <c r="C69" i="12"/>
  <c r="C147" i="12" l="1"/>
  <c r="E225" i="12" s="1"/>
  <c r="C225" i="12"/>
  <c r="F225" i="12" s="1"/>
  <c r="C224" i="12"/>
  <c r="C198" i="12"/>
  <c r="D95" i="12"/>
  <c r="D224" i="12" s="1"/>
  <c r="C68" i="12"/>
  <c r="B225" i="12" l="1"/>
  <c r="C146" i="12"/>
  <c r="E224" i="12" s="1"/>
  <c r="F224" i="12"/>
  <c r="C223" i="12"/>
  <c r="C197" i="12"/>
  <c r="C196" i="12"/>
  <c r="D94" i="12"/>
  <c r="C145" i="12" s="1"/>
  <c r="C67" i="12"/>
  <c r="B224" i="12" l="1"/>
  <c r="E223" i="12"/>
  <c r="D223" i="12"/>
  <c r="F223" i="12" s="1"/>
  <c r="C93" i="12"/>
  <c r="C66" i="12"/>
  <c r="B223" i="12" l="1"/>
  <c r="D93" i="12"/>
  <c r="D222" i="12" s="1"/>
  <c r="C222" i="12"/>
  <c r="A213" i="12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C194" i="12"/>
  <c r="C193" i="12"/>
  <c r="C192" i="12"/>
  <c r="C191" i="12"/>
  <c r="C190" i="12"/>
  <c r="C189" i="12"/>
  <c r="C188" i="12"/>
  <c r="C187" i="12"/>
  <c r="C186" i="12"/>
  <c r="A187" i="12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162" i="12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35" i="12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10" i="12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C92" i="12"/>
  <c r="D92" i="12" s="1"/>
  <c r="C91" i="12"/>
  <c r="C220" i="12" s="1"/>
  <c r="C90" i="12"/>
  <c r="D90" i="12" s="1"/>
  <c r="C89" i="12"/>
  <c r="D89" i="12" s="1"/>
  <c r="D218" i="12" s="1"/>
  <c r="C88" i="12"/>
  <c r="D88" i="12" s="1"/>
  <c r="D217" i="12" s="1"/>
  <c r="C87" i="12"/>
  <c r="D87" i="12" s="1"/>
  <c r="D216" i="12" s="1"/>
  <c r="C86" i="12"/>
  <c r="D86" i="12" s="1"/>
  <c r="D215" i="12" s="1"/>
  <c r="C85" i="12"/>
  <c r="C84" i="12"/>
  <c r="D84" i="12" s="1"/>
  <c r="C83" i="12"/>
  <c r="D83" i="12" s="1"/>
  <c r="D212" i="12" s="1"/>
  <c r="A84" i="12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C65" i="12"/>
  <c r="C64" i="12"/>
  <c r="C63" i="12"/>
  <c r="C62" i="12"/>
  <c r="C61" i="12"/>
  <c r="C60" i="12"/>
  <c r="C59" i="12"/>
  <c r="C58" i="12"/>
  <c r="C57" i="12"/>
  <c r="C56" i="12"/>
  <c r="A57" i="12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32" i="12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6" i="12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F222" i="12" l="1"/>
  <c r="C144" i="12"/>
  <c r="E222" i="12" s="1"/>
  <c r="C195" i="12"/>
  <c r="C138" i="12"/>
  <c r="E216" i="12" s="1"/>
  <c r="C216" i="12"/>
  <c r="F216" i="12" s="1"/>
  <c r="C213" i="12"/>
  <c r="D221" i="12"/>
  <c r="C218" i="12"/>
  <c r="F218" i="12" s="1"/>
  <c r="C219" i="12"/>
  <c r="C221" i="12"/>
  <c r="D213" i="12"/>
  <c r="C135" i="12"/>
  <c r="E213" i="12" s="1"/>
  <c r="D219" i="12"/>
  <c r="C141" i="12"/>
  <c r="E219" i="12" s="1"/>
  <c r="D85" i="12"/>
  <c r="D214" i="12" s="1"/>
  <c r="C134" i="12"/>
  <c r="E212" i="12" s="1"/>
  <c r="C214" i="12"/>
  <c r="C140" i="12"/>
  <c r="E218" i="12" s="1"/>
  <c r="C212" i="12"/>
  <c r="F212" i="12" s="1"/>
  <c r="C137" i="12"/>
  <c r="E215" i="12" s="1"/>
  <c r="C215" i="12"/>
  <c r="F215" i="12" s="1"/>
  <c r="C139" i="12"/>
  <c r="E217" i="12" s="1"/>
  <c r="C217" i="12"/>
  <c r="F217" i="12" s="1"/>
  <c r="D91" i="12"/>
  <c r="C143" i="12"/>
  <c r="B222" i="12" l="1"/>
  <c r="B215" i="12"/>
  <c r="E221" i="12"/>
  <c r="B216" i="12"/>
  <c r="F213" i="12"/>
  <c r="B213" i="12" s="1"/>
  <c r="F221" i="12"/>
  <c r="F219" i="12"/>
  <c r="B219" i="12" s="1"/>
  <c r="D220" i="12"/>
  <c r="F220" i="12" s="1"/>
  <c r="C142" i="12"/>
  <c r="E220" i="12" s="1"/>
  <c r="B217" i="12"/>
  <c r="C136" i="12"/>
  <c r="E214" i="12" s="1"/>
  <c r="B212" i="12"/>
  <c r="F214" i="12"/>
  <c r="B218" i="12"/>
  <c r="B214" i="12" l="1"/>
  <c r="B221" i="12"/>
  <c r="B220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ÅSUB/JoKa</author>
    <author>ÅSUB</author>
    <author>Jonas Karlsson</author>
  </authors>
  <commentList>
    <comment ref="C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ÅSUB/JoKa:</t>
        </r>
        <r>
          <rPr>
            <sz val="9"/>
            <color indexed="81"/>
            <rFont val="Tahoma"/>
            <family val="2"/>
          </rPr>
          <t xml:space="preserve">
Minimivärde 10</t>
        </r>
      </text>
    </comment>
    <comment ref="C3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ÅSUB/JoKa:</t>
        </r>
        <r>
          <rPr>
            <sz val="9"/>
            <color indexed="81"/>
            <rFont val="Tahoma"/>
            <family val="2"/>
          </rPr>
          <t xml:space="preserve">
Minimivärde 0,001
(0,1 procent)</t>
        </r>
      </text>
    </comment>
    <comment ref="C8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ÅSUB/JoKa:</t>
        </r>
        <r>
          <rPr>
            <sz val="9"/>
            <color indexed="81"/>
            <rFont val="Tahoma"/>
            <family val="2"/>
          </rPr>
          <t xml:space="preserve">
Minimivärde 0,001
(0,1 procent)</t>
        </r>
      </text>
    </comment>
    <comment ref="D82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ÅSUB/JoKa:</t>
        </r>
        <r>
          <rPr>
            <sz val="9"/>
            <color indexed="81"/>
            <rFont val="Tahoma"/>
            <family val="2"/>
          </rPr>
          <t xml:space="preserve">
Minimivärde 0,001
(0,1 procent)</t>
        </r>
      </text>
    </comment>
    <comment ref="C108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ÅSUB/JoKa:</t>
        </r>
        <r>
          <rPr>
            <sz val="9"/>
            <color indexed="81"/>
            <rFont val="Tahoma"/>
            <family val="2"/>
          </rPr>
          <t xml:space="preserve">
Minimivärde 0,001
(0,1 procent)</t>
        </r>
      </text>
    </comment>
    <comment ref="D108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ÅSUB/JoKa:</t>
        </r>
        <r>
          <rPr>
            <sz val="9"/>
            <color indexed="81"/>
            <rFont val="Tahoma"/>
            <family val="2"/>
          </rPr>
          <t xml:space="preserve">
Minimivärde 0,001
(0,1 procent)</t>
        </r>
      </text>
    </comment>
    <comment ref="C16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ÅSUB/JoKa:</t>
        </r>
        <r>
          <rPr>
            <sz val="9"/>
            <color indexed="81"/>
            <rFont val="Tahoma"/>
            <family val="2"/>
          </rPr>
          <t xml:space="preserve">
Minimivärde 0,001
(0,1 procent)</t>
        </r>
      </text>
    </comment>
    <comment ref="D16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ÅSUB/JoKa:</t>
        </r>
        <r>
          <rPr>
            <sz val="9"/>
            <color indexed="81"/>
            <rFont val="Tahoma"/>
            <family val="2"/>
          </rPr>
          <t xml:space="preserve">
Minimivärde 0,001
(0,1 procent)</t>
        </r>
      </text>
    </comment>
    <comment ref="A219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ÅSUB/JoKa:</t>
        </r>
        <r>
          <rPr>
            <sz val="9"/>
            <color indexed="81"/>
            <rFont val="Tahoma"/>
            <family val="2"/>
          </rPr>
          <t xml:space="preserve">
Extra låg fruktsamhet (1,2)</t>
        </r>
      </text>
    </comment>
    <comment ref="A222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ÅSUB/JoKa:</t>
        </r>
        <r>
          <rPr>
            <sz val="9"/>
            <color indexed="81"/>
            <rFont val="Tahoma"/>
            <family val="2"/>
          </rPr>
          <t xml:space="preserve">
Extra låg fruktsamhet (1,2)</t>
        </r>
      </text>
    </comment>
    <comment ref="A224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ÅSUB:</t>
        </r>
        <r>
          <rPr>
            <sz val="9"/>
            <color indexed="81"/>
            <rFont val="Tahoma"/>
            <family val="2"/>
          </rPr>
          <t xml:space="preserve">
Förbättrad kvalitet i sysselsättningsstatistiken (utländska sjömän)</t>
        </r>
      </text>
    </comment>
    <comment ref="A229" authorId="2" shapeId="0" xr:uid="{C91C9AAC-A89D-4924-971B-202700C092ED}">
      <text>
        <r>
          <rPr>
            <b/>
            <sz val="9"/>
            <color indexed="81"/>
            <rFont val="Tahoma"/>
            <family val="2"/>
          </rPr>
          <t>Jonas Karlsson:</t>
        </r>
        <r>
          <rPr>
            <sz val="9"/>
            <color indexed="81"/>
            <rFont val="Tahoma"/>
            <family val="2"/>
          </rPr>
          <t xml:space="preserve">
Minskad sysselsättning pga förändringar i produktionsprocess</t>
        </r>
      </text>
    </comment>
    <comment ref="A230" authorId="0" shapeId="0" xr:uid="{4638ACDF-48C4-44EF-AAB7-B85E238242B5}">
      <text>
        <r>
          <rPr>
            <b/>
            <sz val="9"/>
            <color indexed="81"/>
            <rFont val="Tahoma"/>
            <family val="2"/>
          </rPr>
          <t>ÅSUB/JoKa:</t>
        </r>
        <r>
          <rPr>
            <sz val="9"/>
            <color indexed="81"/>
            <rFont val="Tahoma"/>
            <family val="2"/>
          </rPr>
          <t xml:space="preserve">
Extra låg Adolescent fertility rate (1,3)</t>
        </r>
      </text>
    </comment>
  </commentList>
</comments>
</file>

<file path=xl/sharedStrings.xml><?xml version="1.0" encoding="utf-8"?>
<sst xmlns="http://schemas.openxmlformats.org/spreadsheetml/2006/main" count="111" uniqueCount="58">
  <si>
    <t>Finland</t>
  </si>
  <si>
    <t>Kvinnor</t>
  </si>
  <si>
    <t>Män</t>
  </si>
  <si>
    <t>N/A</t>
  </si>
  <si>
    <t>Fruktsamhet i åldern 15-19 år</t>
  </si>
  <si>
    <t>Gender Inequality Index</t>
  </si>
  <si>
    <t>GII</t>
  </si>
  <si>
    <t>Mödradödlighet</t>
  </si>
  <si>
    <t xml:space="preserve">Bland mödradödlighet räknas kvinnans död under graviditet eller inom 42 dygn efter graviditetens slut </t>
  </si>
  <si>
    <t xml:space="preserve">oberoende av graviditetens längd eller läge. Med räknas alla gravida kvinnor, som dött till följd av orsaker </t>
  </si>
  <si>
    <t xml:space="preserve">som är förenade med eller som har förvärrats av graviditet, dock inte genom olyckshändelse eller genom </t>
  </si>
  <si>
    <t>Mödradödligheten erhålls genom att dividera antalet mödradödar per 100 000 levande födda barn.</t>
  </si>
  <si>
    <t>en våldsam död. Mödradödligheten räknas under kapitel XV i sjukdomsklassifikationen.</t>
  </si>
  <si>
    <t>1a. Mödradödlighet</t>
  </si>
  <si>
    <t>1. Hälsa</t>
  </si>
  <si>
    <t>1b. Fruktsamhet i åldern 15-19 år</t>
  </si>
  <si>
    <t>Hälsoindex</t>
  </si>
  <si>
    <t>Fruktsamhet avser antalet levande födda barn som fötts av kvinnorna i åldern 15-19 år per tusen kvinnor i</t>
  </si>
  <si>
    <t>medelfolkmängden i samma åldersgrupp.</t>
  </si>
  <si>
    <t>2a. Representation i lagtinget</t>
  </si>
  <si>
    <t>Representation i lagtinget</t>
  </si>
  <si>
    <t>Andelen kvinnor och män i Ålands lagtinget (www.lagtinget.ax)</t>
  </si>
  <si>
    <t>2b. Utbildning på sekundär eller högre utbildning</t>
  </si>
  <si>
    <t>Egenmaktsindex</t>
  </si>
  <si>
    <t>eller högre utbildning</t>
  </si>
  <si>
    <t>Utbildning på sekundär</t>
  </si>
  <si>
    <t>3. Arbetsmarknad</t>
  </si>
  <si>
    <t>3. Relativt arbetskraftstal</t>
  </si>
  <si>
    <t>Relativt arbetskraftstal</t>
  </si>
  <si>
    <t>Andelen personer i åldern 15-74 år som hör till arbetskraften av befolkningen i samma ålder.</t>
  </si>
  <si>
    <t>Arbetsmarknadsindex</t>
  </si>
  <si>
    <t>Gender Inequality Index – indexet för bristande jämställdhet</t>
  </si>
  <si>
    <t>UNDP – FN:s utvecklingsorgan - mäter varje år mänsklig utveckling i världens länder, med hänsyn till hälsa, utbildning och inkomst – HDI - Human Development Index.</t>
  </si>
  <si>
    <t>Indexet skall utläsas på så sätt att desto lägre värde desto mer jämställt är regionen, ett index på 0,000 är helt jämställt och ett index på 1,000 är så</t>
  </si>
  <si>
    <t>2010 infördes ett nytt index: GII, Gender Inequality Index, som även tar hänsyn till jämställdhet.  Det är alltså väldigt grundläggande parametrar som bygger på välfärd och politik.</t>
  </si>
  <si>
    <t>icke-jämställt som möjligt. Ett index på exempelvis 0,068 innebär ett 6,8 procentigt tapp i prestation över de tre dimensionerna hälsa, egenmakt och arbetsmarknad.</t>
  </si>
  <si>
    <t>Satt till minimivärdet 10 på grund av det på Åland inte har inträffat dödsfall till följd av graviditet eller förlossning på mer än 20 år.</t>
  </si>
  <si>
    <r>
      <t>G</t>
    </r>
    <r>
      <rPr>
        <vertAlign val="subscript"/>
        <sz val="9"/>
        <rFont val="Calibri"/>
        <family val="2"/>
        <scheme val="minor"/>
      </rPr>
      <t>F</t>
    </r>
  </si>
  <si>
    <r>
      <t>G</t>
    </r>
    <r>
      <rPr>
        <vertAlign val="subscript"/>
        <sz val="9"/>
        <rFont val="Calibri"/>
        <family val="2"/>
        <scheme val="minor"/>
      </rPr>
      <t>M</t>
    </r>
  </si>
  <si>
    <r>
      <t>G</t>
    </r>
    <r>
      <rPr>
        <vertAlign val="subscript"/>
        <sz val="9"/>
        <rFont val="Calibri"/>
        <family val="2"/>
        <scheme val="minor"/>
      </rPr>
      <t>F,M</t>
    </r>
  </si>
  <si>
    <r>
      <t>HARM (G</t>
    </r>
    <r>
      <rPr>
        <vertAlign val="subscript"/>
        <sz val="9"/>
        <rFont val="Calibri"/>
        <family val="2"/>
        <scheme val="minor"/>
      </rPr>
      <t>F,</t>
    </r>
    <r>
      <rPr>
        <sz val="9"/>
        <rFont val="Calibri"/>
        <family val="2"/>
        <scheme val="minor"/>
      </rPr>
      <t xml:space="preserve"> G</t>
    </r>
    <r>
      <rPr>
        <vertAlign val="subscript"/>
        <sz val="9"/>
        <rFont val="Calibri"/>
        <family val="2"/>
        <scheme val="minor"/>
      </rPr>
      <t>M</t>
    </r>
    <r>
      <rPr>
        <sz val="9"/>
        <rFont val="Calibri"/>
        <family val="2"/>
        <scheme val="minor"/>
      </rPr>
      <t>)</t>
    </r>
  </si>
  <si>
    <t>Andelen av befolkningen äldre än 24 år som uppnått en utbildningsnivå på minst sekundär nivå (gymnasialstadie).</t>
  </si>
  <si>
    <t>Genomsnitt</t>
  </si>
  <si>
    <t>2. Egenmakt</t>
  </si>
  <si>
    <t>Åland</t>
  </si>
  <si>
    <t>reviderad</t>
  </si>
  <si>
    <t>Singapore</t>
  </si>
  <si>
    <t>Danmark</t>
  </si>
  <si>
    <t>Norge</t>
  </si>
  <si>
    <t>Schweiz</t>
  </si>
  <si>
    <t>Sverige</t>
  </si>
  <si>
    <t>Nederländerna</t>
  </si>
  <si>
    <t>Island</t>
  </si>
  <si>
    <t>Gender Inequality Index Åland 2002–2024</t>
  </si>
  <si>
    <t>(medeltal för åren 2002–2024)</t>
  </si>
  <si>
    <t>Belgien</t>
  </si>
  <si>
    <t>Österrike</t>
  </si>
  <si>
    <t>Källa Human Development Report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</si>
</sst>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2" x14ac:knownFonts="1">
    <font>
      <sz val="10"/>
      <name val="Arial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vertAlign val="subscript"/>
      <sz val="9"/>
      <name val="Calibri"/>
      <family val="2"/>
      <scheme val="minor"/>
    </font>
    <font>
      <b/>
      <sz val="9"/>
      <color rgb="FF333333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5" fillId="0" borderId="0" xfId="1" applyFont="1"/>
    <xf numFmtId="0" fontId="5" fillId="0" borderId="0" xfId="1" applyFont="1" applyAlignment="1">
      <alignment horizontal="left"/>
    </xf>
    <xf numFmtId="0" fontId="5" fillId="0" borderId="0" xfId="0" applyFont="1"/>
    <xf numFmtId="0" fontId="4" fillId="2" borderId="2" xfId="0" applyFont="1" applyFill="1" applyBorder="1"/>
    <xf numFmtId="0" fontId="5" fillId="2" borderId="2" xfId="0" applyFont="1" applyFill="1" applyBorder="1"/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5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165" fontId="5" fillId="5" borderId="1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7" fillId="6" borderId="1" xfId="0" applyNumberFormat="1" applyFont="1" applyFill="1" applyBorder="1" applyAlignment="1">
      <alignment horizontal="center"/>
    </xf>
    <xf numFmtId="165" fontId="5" fillId="0" borderId="0" xfId="0" applyNumberFormat="1" applyFont="1"/>
    <xf numFmtId="0" fontId="4" fillId="5" borderId="2" xfId="0" applyFont="1" applyFill="1" applyBorder="1"/>
    <xf numFmtId="0" fontId="5" fillId="5" borderId="2" xfId="0" applyFont="1" applyFill="1" applyBorder="1"/>
    <xf numFmtId="165" fontId="4" fillId="5" borderId="1" xfId="0" applyNumberFormat="1" applyFont="1" applyFill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0" fontId="10" fillId="0" borderId="0" xfId="0" applyFont="1"/>
    <xf numFmtId="0" fontId="6" fillId="0" borderId="0" xfId="1" applyFont="1"/>
    <xf numFmtId="165" fontId="5" fillId="0" borderId="0" xfId="1" applyNumberFormat="1" applyFont="1"/>
    <xf numFmtId="0" fontId="8" fillId="0" borderId="0" xfId="0" applyFont="1"/>
    <xf numFmtId="0" fontId="4" fillId="5" borderId="4" xfId="0" applyFont="1" applyFill="1" applyBorder="1"/>
    <xf numFmtId="0" fontId="5" fillId="5" borderId="5" xfId="0" applyFont="1" applyFill="1" applyBorder="1"/>
    <xf numFmtId="0" fontId="11" fillId="0" borderId="0" xfId="1" applyFont="1"/>
    <xf numFmtId="0" fontId="5" fillId="5" borderId="0" xfId="1" applyFont="1" applyFill="1"/>
    <xf numFmtId="165" fontId="5" fillId="5" borderId="0" xfId="1" applyNumberFormat="1" applyFont="1" applyFill="1"/>
    <xf numFmtId="0" fontId="4" fillId="5" borderId="0" xfId="1" applyFont="1" applyFill="1"/>
    <xf numFmtId="165" fontId="5" fillId="5" borderId="0" xfId="1" applyNumberFormat="1" applyFont="1" applyFill="1" applyAlignment="1">
      <alignment horizontal="right"/>
    </xf>
    <xf numFmtId="165" fontId="4" fillId="5" borderId="0" xfId="1" applyNumberFormat="1" applyFont="1" applyFill="1"/>
    <xf numFmtId="0" fontId="4" fillId="0" borderId="3" xfId="1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itchFamily="34" charset="0"/>
              </a:defRPr>
            </a:pPr>
            <a:r>
              <a:rPr lang="en-US"/>
              <a:t>Gender Inequality Index (GII) 2023</a:t>
            </a:r>
          </a:p>
        </c:rich>
      </c:tx>
      <c:layout>
        <c:manualLayout>
          <c:xMode val="edge"/>
          <c:yMode val="edge"/>
          <c:x val="0.38124784557049296"/>
          <c:y val="2.03389830508474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Arial" pitchFamily="34" charset="0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3243195594633386"/>
          <c:y val="8.1528718600347813E-2"/>
          <c:w val="0.84055620285237986"/>
          <c:h val="0.8371947824395007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6350" cap="flat" cmpd="sng" algn="ctr">
              <a:solidFill>
                <a:schemeClr val="lt1"/>
              </a:solidFill>
              <a:prstDash val="solid"/>
              <a:round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 w="6350" cap="flat" cmpd="sng" algn="ctr">
                <a:solidFill>
                  <a:schemeClr val="lt1"/>
                </a:solidFill>
                <a:prstDash val="solid"/>
                <a:round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8D0A-495A-9D18-7E0852D1E15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 w="6350" cap="flat" cmpd="sng" algn="ctr">
                <a:solidFill>
                  <a:schemeClr val="lt1"/>
                </a:solidFill>
                <a:prstDash val="solid"/>
                <a:round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E43-4714-8A94-2757D590261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D0A-495A-9D18-7E0852D1E15C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 w="6350" cap="flat" cmpd="sng" algn="ctr">
                <a:solidFill>
                  <a:schemeClr val="lt1"/>
                </a:solidFill>
                <a:prstDash val="solid"/>
                <a:round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D0A-495A-9D18-7E0852D1E15C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/>
              </a:solidFill>
              <a:ln w="6350" cap="flat" cmpd="sng" algn="ctr">
                <a:solidFill>
                  <a:schemeClr val="lt1"/>
                </a:solidFill>
                <a:prstDash val="solid"/>
                <a:round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8D0A-495A-9D18-7E0852D1E15C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/>
              </a:solidFill>
              <a:ln w="6350" cap="flat" cmpd="sng" algn="ctr">
                <a:solidFill>
                  <a:schemeClr val="lt1"/>
                </a:solidFill>
                <a:prstDash val="solid"/>
                <a:round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D0A-495A-9D18-7E0852D1E15C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/>
              </a:solidFill>
              <a:ln w="6350" cap="flat" cmpd="sng" algn="ctr">
                <a:solidFill>
                  <a:schemeClr val="lt1"/>
                </a:solidFill>
                <a:prstDash val="solid"/>
                <a:round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FFC3-4B78-97E6-22ACBF1F665B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/>
              </a:solidFill>
              <a:ln w="6350" cap="flat" cmpd="sng" algn="ctr">
                <a:solidFill>
                  <a:schemeClr val="lt1"/>
                </a:solidFill>
                <a:prstDash val="solid"/>
                <a:round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D34-4E64-8B47-B2DA716BADCC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2"/>
              </a:solidFill>
              <a:ln w="6350" cap="flat" cmpd="sng" algn="ctr">
                <a:solidFill>
                  <a:schemeClr val="lt1"/>
                </a:solidFill>
                <a:prstDash val="solid"/>
                <a:round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E00-4970-8A22-9634DC9D1D51}"/>
              </c:ext>
            </c:extLst>
          </c:dPt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Arial" pitchFamily="34" charset="0"/>
                    </a:defRPr>
                  </a:pPr>
                  <a:endParaRPr lang="sv-FI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1E43-4714-8A94-2757D59026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Arial" pitchFamily="34" charset="0"/>
                  </a:defRPr>
                </a:pPr>
                <a:endParaRPr lang="sv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Tabell!$J$211:$J$221</c:f>
              <c:strCache>
                <c:ptCount val="11"/>
                <c:pt idx="0">
                  <c:v>Danmark</c:v>
                </c:pt>
                <c:pt idx="1">
                  <c:v>Norge</c:v>
                </c:pt>
                <c:pt idx="2">
                  <c:v>Sverige</c:v>
                </c:pt>
                <c:pt idx="3">
                  <c:v>Schweiz</c:v>
                </c:pt>
                <c:pt idx="4">
                  <c:v>Nederländerna</c:v>
                </c:pt>
                <c:pt idx="5">
                  <c:v>Finland</c:v>
                </c:pt>
                <c:pt idx="6">
                  <c:v>Island</c:v>
                </c:pt>
                <c:pt idx="7">
                  <c:v>Belgien</c:v>
                </c:pt>
                <c:pt idx="8">
                  <c:v>Singapore</c:v>
                </c:pt>
                <c:pt idx="9">
                  <c:v>Österrike</c:v>
                </c:pt>
                <c:pt idx="10">
                  <c:v>Åland</c:v>
                </c:pt>
              </c:strCache>
            </c:strRef>
          </c:cat>
          <c:val>
            <c:numRef>
              <c:f>Tabell!$K$211:$K$221</c:f>
              <c:numCache>
                <c:formatCode>0.000</c:formatCode>
                <c:ptCount val="11"/>
                <c:pt idx="0">
                  <c:v>3.0000000000000001E-3</c:v>
                </c:pt>
                <c:pt idx="1">
                  <c:v>4.0000000000000001E-3</c:v>
                </c:pt>
                <c:pt idx="2">
                  <c:v>7.0000000000000001E-3</c:v>
                </c:pt>
                <c:pt idx="3">
                  <c:v>0.01</c:v>
                </c:pt>
                <c:pt idx="4">
                  <c:v>1.2999999999999999E-2</c:v>
                </c:pt>
                <c:pt idx="5">
                  <c:v>2.1000000000000001E-2</c:v>
                </c:pt>
                <c:pt idx="6">
                  <c:v>2.4E-2</c:v>
                </c:pt>
                <c:pt idx="7">
                  <c:v>3.1E-2</c:v>
                </c:pt>
                <c:pt idx="8">
                  <c:v>3.1E-2</c:v>
                </c:pt>
                <c:pt idx="9">
                  <c:v>3.3000000000000002E-2</c:v>
                </c:pt>
                <c:pt idx="10">
                  <c:v>6.4000000000000001E-2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D0A-495A-9D18-7E0852D1E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8854528"/>
        <c:axId val="48856064"/>
      </c:barChart>
      <c:catAx>
        <c:axId val="488545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itchFamily="34" charset="0"/>
              </a:defRPr>
            </a:pPr>
            <a:endParaRPr lang="sv-FI"/>
          </a:p>
        </c:txPr>
        <c:crossAx val="48856064"/>
        <c:crosses val="autoZero"/>
        <c:auto val="1"/>
        <c:lblAlgn val="ctr"/>
        <c:lblOffset val="100"/>
        <c:noMultiLvlLbl val="0"/>
      </c:catAx>
      <c:valAx>
        <c:axId val="48856064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.00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itchFamily="34" charset="0"/>
              </a:defRPr>
            </a:pPr>
            <a:endParaRPr lang="sv-FI"/>
          </a:p>
        </c:txPr>
        <c:crossAx val="48854528"/>
        <c:crosses val="max"/>
        <c:crossBetween val="between"/>
      </c:valAx>
      <c:spPr>
        <a:solidFill>
          <a:schemeClr val="bg1"/>
        </a:solidFill>
        <a:ln>
          <a:solidFill>
            <a:sysClr val="windowText" lastClr="000000">
              <a:lumMod val="50000"/>
              <a:lumOff val="50000"/>
            </a:sys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200">
          <a:latin typeface="+mn-lt"/>
          <a:cs typeface="Arial" pitchFamily="34" charset="0"/>
        </a:defRPr>
      </a:pPr>
      <a:endParaRPr lang="sv-FI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strRef>
          <c:f>Tabell!$A$1</c:f>
          <c:strCache>
            <c:ptCount val="1"/>
            <c:pt idx="0">
              <c:v>Gender Inequality Index Åland 2002–2024</c:v>
            </c:pt>
          </c:strCache>
        </c:strRef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trendline>
            <c:spPr>
              <a:ln w="25400">
                <a:solidFill>
                  <a:srgbClr val="92D050"/>
                </a:solidFill>
              </a:ln>
            </c:spPr>
            <c:trendlineType val="linear"/>
            <c:dispRSqr val="0"/>
            <c:dispEq val="0"/>
          </c:trendline>
          <c:cat>
            <c:numRef>
              <c:f>Tabell!$A$212:$A$229</c:f>
              <c:numCache>
                <c:formatCode>General</c:formatCode>
                <c:ptCount val="18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</c:numCache>
            </c:numRef>
          </c:cat>
          <c:val>
            <c:numRef>
              <c:f>Tabell!$B$212:$B$229</c:f>
              <c:numCache>
                <c:formatCode>0.000</c:formatCode>
                <c:ptCount val="18"/>
                <c:pt idx="0">
                  <c:v>4.22478486881529E-2</c:v>
                </c:pt>
                <c:pt idx="1">
                  <c:v>4.1174695277211071E-2</c:v>
                </c:pt>
                <c:pt idx="2">
                  <c:v>3.9760090186797159E-2</c:v>
                </c:pt>
                <c:pt idx="3">
                  <c:v>6.5510416117156134E-2</c:v>
                </c:pt>
                <c:pt idx="4">
                  <c:v>6.3413158717774198E-2</c:v>
                </c:pt>
                <c:pt idx="5">
                  <c:v>5.7743697851717957E-2</c:v>
                </c:pt>
                <c:pt idx="6">
                  <c:v>4.5612645913558736E-2</c:v>
                </c:pt>
                <c:pt idx="7">
                  <c:v>1.0523999368581949E-2</c:v>
                </c:pt>
                <c:pt idx="8">
                  <c:v>6.7027702486913143E-2</c:v>
                </c:pt>
                <c:pt idx="9">
                  <c:v>6.7691975078150945E-2</c:v>
                </c:pt>
                <c:pt idx="10">
                  <c:v>2.5604574980996331E-2</c:v>
                </c:pt>
                <c:pt idx="11">
                  <c:v>6.0271760892599446E-2</c:v>
                </c:pt>
                <c:pt idx="12">
                  <c:v>4.8670985234475217E-2</c:v>
                </c:pt>
                <c:pt idx="13">
                  <c:v>2.5768766099432239E-2</c:v>
                </c:pt>
                <c:pt idx="14">
                  <c:v>5.419173350437323E-2</c:v>
                </c:pt>
                <c:pt idx="15">
                  <c:v>2.7481053207796258E-2</c:v>
                </c:pt>
                <c:pt idx="16">
                  <c:v>2.7203165110274208E-2</c:v>
                </c:pt>
                <c:pt idx="17">
                  <c:v>5.499990440787117E-2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6A-4F20-B75D-1C137942B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149952"/>
        <c:axId val="61151488"/>
      </c:lineChart>
      <c:catAx>
        <c:axId val="6114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1151488"/>
        <c:crosses val="max"/>
        <c:auto val="1"/>
        <c:lblAlgn val="ctr"/>
        <c:lblOffset val="100"/>
        <c:noMultiLvlLbl val="0"/>
      </c:catAx>
      <c:valAx>
        <c:axId val="61151488"/>
        <c:scaling>
          <c:orientation val="maxMin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61149952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1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>
  <cs:dataPoint3D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8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9143" cy="6077857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581025</xdr:colOff>
      <xdr:row>1</xdr:row>
      <xdr:rowOff>114299</xdr:rowOff>
    </xdr:from>
    <xdr:to>
      <xdr:col>19</xdr:col>
      <xdr:colOff>66675</xdr:colOff>
      <xdr:row>27</xdr:row>
      <xdr:rowOff>75749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11</xdr:col>
      <xdr:colOff>135440</xdr:colOff>
      <xdr:row>9</xdr:row>
      <xdr:rowOff>142205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C95872A8-9F6F-4DF2-97E9-E2EEC5EAB89D}"/>
            </a:ext>
          </a:extLst>
        </xdr:cNvPr>
        <xdr:cNvSpPr/>
      </xdr:nvSpPr>
      <xdr:spPr>
        <a:xfrm>
          <a:off x="0" y="0"/>
          <a:ext cx="6841040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sv-SE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REDIGERA INTE </a:t>
          </a:r>
        </a:p>
        <a:p>
          <a:pPr algn="ctr"/>
          <a:r>
            <a:rPr lang="sv-SE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Endast till för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ÅSUB ny 8.6">
  <a:themeElements>
    <a:clrScheme name="ÅSUB ny 8.6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0087B3"/>
      </a:accent2>
      <a:accent3>
        <a:srgbClr val="6F51A1"/>
      </a:accent3>
      <a:accent4>
        <a:srgbClr val="00934B"/>
      </a:accent4>
      <a:accent5>
        <a:srgbClr val="B71F35"/>
      </a:accent5>
      <a:accent6>
        <a:srgbClr val="EF4E7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 ny 8.6" id="{14E208E1-DC79-45A1-AEDD-B9154AF3E419}" vid="{67527251-51A9-42EB-B837-502D4A3770C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58"/>
  <sheetViews>
    <sheetView showGridLines="0" zoomScaleNormal="100" workbookViewId="0">
      <pane ySplit="1" topLeftCell="A209" activePane="bottomLeft" state="frozen"/>
      <selection pane="bottomLeft" activeCell="J224" sqref="J224"/>
    </sheetView>
  </sheetViews>
  <sheetFormatPr defaultColWidth="9.109375" defaultRowHeight="12" x14ac:dyDescent="0.25"/>
  <cols>
    <col min="1" max="1" width="9.109375" style="1"/>
    <col min="2" max="2" width="10.109375" style="1" customWidth="1"/>
    <col min="3" max="3" width="9.5546875" style="1" customWidth="1"/>
    <col min="4" max="6" width="9.109375" style="1"/>
    <col min="7" max="8" width="9.109375" style="1" customWidth="1"/>
    <col min="9" max="9" width="9.109375" style="1"/>
    <col min="10" max="10" width="12.88671875" style="1" bestFit="1" customWidth="1"/>
    <col min="11" max="11" width="5.5546875" style="1" bestFit="1" customWidth="1"/>
    <col min="12" max="12" width="8.6640625" style="2" customWidth="1"/>
    <col min="13" max="16384" width="9.109375" style="1"/>
  </cols>
  <sheetData>
    <row r="1" spans="1:12" ht="17.25" customHeight="1" x14ac:dyDescent="0.3">
      <c r="A1" s="26" t="s">
        <v>53</v>
      </c>
    </row>
    <row r="2" spans="1:12" x14ac:dyDescent="0.25">
      <c r="A2" s="4" t="s">
        <v>14</v>
      </c>
      <c r="B2" s="4"/>
      <c r="C2" s="4"/>
      <c r="D2" s="4"/>
      <c r="E2" s="5"/>
      <c r="F2" s="5"/>
      <c r="G2" s="5"/>
      <c r="H2" s="3"/>
      <c r="I2" s="3"/>
      <c r="L2" s="1"/>
    </row>
    <row r="3" spans="1:12" ht="17.25" customHeight="1" x14ac:dyDescent="0.25">
      <c r="A3" s="6" t="s">
        <v>13</v>
      </c>
      <c r="B3" s="3"/>
      <c r="C3" s="3"/>
      <c r="D3" s="3"/>
      <c r="E3" s="6"/>
      <c r="F3" s="3"/>
      <c r="G3" s="3"/>
      <c r="H3" s="3"/>
      <c r="I3" s="3"/>
      <c r="L3" s="1"/>
    </row>
    <row r="4" spans="1:12" ht="17.25" customHeight="1" x14ac:dyDescent="0.25">
      <c r="A4" s="7"/>
      <c r="B4" s="7"/>
      <c r="C4" s="7" t="s">
        <v>1</v>
      </c>
      <c r="D4" s="7" t="s">
        <v>2</v>
      </c>
      <c r="E4" s="3"/>
      <c r="F4" s="3"/>
      <c r="G4" s="3"/>
      <c r="H4" s="3"/>
      <c r="I4" s="3"/>
      <c r="L4" s="1"/>
    </row>
    <row r="5" spans="1:12" x14ac:dyDescent="0.25">
      <c r="A5" s="8">
        <v>2002</v>
      </c>
      <c r="B5" s="7"/>
      <c r="C5" s="9">
        <v>10</v>
      </c>
      <c r="D5" s="10" t="s">
        <v>3</v>
      </c>
      <c r="E5" s="3"/>
      <c r="F5" s="3"/>
      <c r="G5" s="3"/>
      <c r="H5" s="3"/>
      <c r="I5" s="3"/>
      <c r="L5" s="1"/>
    </row>
    <row r="6" spans="1:12" x14ac:dyDescent="0.25">
      <c r="A6" s="8">
        <f t="shared" ref="A6:A27" si="0">A5+1</f>
        <v>2003</v>
      </c>
      <c r="B6" s="7"/>
      <c r="C6" s="9">
        <v>10</v>
      </c>
      <c r="D6" s="10" t="s">
        <v>3</v>
      </c>
      <c r="E6" s="3"/>
      <c r="F6" s="3"/>
      <c r="G6" s="3"/>
      <c r="H6" s="3"/>
      <c r="I6" s="3"/>
      <c r="L6" s="1"/>
    </row>
    <row r="7" spans="1:12" x14ac:dyDescent="0.25">
      <c r="A7" s="8">
        <f t="shared" si="0"/>
        <v>2004</v>
      </c>
      <c r="B7" s="7"/>
      <c r="C7" s="9">
        <v>10</v>
      </c>
      <c r="D7" s="10" t="s">
        <v>3</v>
      </c>
      <c r="E7" s="3"/>
      <c r="F7" s="3"/>
      <c r="G7" s="3"/>
      <c r="H7" s="3"/>
      <c r="I7" s="3"/>
      <c r="L7" s="1"/>
    </row>
    <row r="8" spans="1:12" x14ac:dyDescent="0.25">
      <c r="A8" s="8">
        <f t="shared" si="0"/>
        <v>2005</v>
      </c>
      <c r="B8" s="7"/>
      <c r="C8" s="9">
        <v>10</v>
      </c>
      <c r="D8" s="10" t="s">
        <v>3</v>
      </c>
      <c r="E8" s="3"/>
      <c r="F8" s="3"/>
      <c r="G8" s="3"/>
      <c r="H8" s="3"/>
      <c r="I8" s="3"/>
      <c r="L8" s="1"/>
    </row>
    <row r="9" spans="1:12" x14ac:dyDescent="0.25">
      <c r="A9" s="8">
        <f t="shared" si="0"/>
        <v>2006</v>
      </c>
      <c r="B9" s="7"/>
      <c r="C9" s="9">
        <v>10</v>
      </c>
      <c r="D9" s="10" t="s">
        <v>3</v>
      </c>
      <c r="E9" s="3"/>
      <c r="F9" s="3"/>
      <c r="G9" s="3"/>
      <c r="H9" s="3"/>
      <c r="I9" s="3"/>
      <c r="L9" s="1"/>
    </row>
    <row r="10" spans="1:12" x14ac:dyDescent="0.25">
      <c r="A10" s="8">
        <f t="shared" si="0"/>
        <v>2007</v>
      </c>
      <c r="B10" s="7"/>
      <c r="C10" s="9">
        <v>10</v>
      </c>
      <c r="D10" s="10" t="s">
        <v>3</v>
      </c>
      <c r="E10" s="3"/>
      <c r="F10" s="3"/>
      <c r="G10" s="3"/>
      <c r="H10" s="3"/>
      <c r="I10" s="3"/>
      <c r="L10" s="1"/>
    </row>
    <row r="11" spans="1:12" x14ac:dyDescent="0.25">
      <c r="A11" s="8">
        <f t="shared" si="0"/>
        <v>2008</v>
      </c>
      <c r="B11" s="7"/>
      <c r="C11" s="9">
        <v>10</v>
      </c>
      <c r="D11" s="10" t="s">
        <v>3</v>
      </c>
      <c r="E11" s="3"/>
      <c r="F11" s="3"/>
      <c r="G11" s="3"/>
      <c r="H11" s="3"/>
      <c r="I11" s="3"/>
      <c r="L11" s="1"/>
    </row>
    <row r="12" spans="1:12" x14ac:dyDescent="0.25">
      <c r="A12" s="8">
        <f t="shared" si="0"/>
        <v>2009</v>
      </c>
      <c r="B12" s="7"/>
      <c r="C12" s="9">
        <v>10</v>
      </c>
      <c r="D12" s="10" t="s">
        <v>3</v>
      </c>
      <c r="E12" s="3"/>
      <c r="F12" s="3"/>
      <c r="G12" s="3"/>
      <c r="H12" s="3"/>
      <c r="I12" s="3"/>
      <c r="L12" s="1"/>
    </row>
    <row r="13" spans="1:12" x14ac:dyDescent="0.25">
      <c r="A13" s="8">
        <f t="shared" si="0"/>
        <v>2010</v>
      </c>
      <c r="B13" s="7"/>
      <c r="C13" s="9">
        <v>10</v>
      </c>
      <c r="D13" s="10" t="s">
        <v>3</v>
      </c>
      <c r="E13" s="3"/>
      <c r="F13" s="3"/>
      <c r="G13" s="3"/>
      <c r="H13" s="3"/>
      <c r="I13" s="3"/>
      <c r="L13" s="1"/>
    </row>
    <row r="14" spans="1:12" x14ac:dyDescent="0.25">
      <c r="A14" s="8">
        <f t="shared" si="0"/>
        <v>2011</v>
      </c>
      <c r="B14" s="3"/>
      <c r="C14" s="9">
        <v>10</v>
      </c>
      <c r="D14" s="10" t="s">
        <v>3</v>
      </c>
      <c r="E14" s="3"/>
      <c r="F14" s="3"/>
      <c r="G14" s="3"/>
      <c r="H14" s="3"/>
      <c r="I14" s="3"/>
      <c r="L14" s="1"/>
    </row>
    <row r="15" spans="1:12" x14ac:dyDescent="0.25">
      <c r="A15" s="8">
        <f t="shared" si="0"/>
        <v>2012</v>
      </c>
      <c r="B15" s="3"/>
      <c r="C15" s="9">
        <v>10</v>
      </c>
      <c r="D15" s="10" t="s">
        <v>3</v>
      </c>
      <c r="E15" s="3"/>
      <c r="F15" s="3"/>
      <c r="G15" s="3"/>
      <c r="H15" s="3"/>
      <c r="I15" s="3"/>
      <c r="L15" s="1"/>
    </row>
    <row r="16" spans="1:12" x14ac:dyDescent="0.25">
      <c r="A16" s="8">
        <f t="shared" si="0"/>
        <v>2013</v>
      </c>
      <c r="B16" s="3"/>
      <c r="C16" s="9">
        <v>10</v>
      </c>
      <c r="D16" s="10" t="s">
        <v>3</v>
      </c>
      <c r="E16" s="3"/>
      <c r="F16" s="3"/>
      <c r="G16" s="3"/>
      <c r="H16" s="3"/>
      <c r="I16" s="3"/>
      <c r="K16" s="2"/>
      <c r="L16" s="1"/>
    </row>
    <row r="17" spans="1:12" x14ac:dyDescent="0.25">
      <c r="A17" s="8">
        <f t="shared" si="0"/>
        <v>2014</v>
      </c>
      <c r="B17" s="3"/>
      <c r="C17" s="9">
        <v>10</v>
      </c>
      <c r="D17" s="10" t="s">
        <v>3</v>
      </c>
      <c r="E17" s="3"/>
      <c r="F17" s="3"/>
      <c r="G17" s="3"/>
      <c r="H17" s="3"/>
      <c r="I17" s="3"/>
      <c r="K17" s="2"/>
      <c r="L17" s="1"/>
    </row>
    <row r="18" spans="1:12" x14ac:dyDescent="0.25">
      <c r="A18" s="8">
        <f t="shared" si="0"/>
        <v>2015</v>
      </c>
      <c r="B18" s="3"/>
      <c r="C18" s="9">
        <v>10</v>
      </c>
      <c r="D18" s="10" t="s">
        <v>3</v>
      </c>
      <c r="E18" s="3"/>
      <c r="F18" s="3"/>
      <c r="G18" s="3"/>
      <c r="H18" s="3"/>
      <c r="I18" s="3"/>
      <c r="K18" s="2"/>
      <c r="L18" s="1"/>
    </row>
    <row r="19" spans="1:12" x14ac:dyDescent="0.25">
      <c r="A19" s="8">
        <f t="shared" si="0"/>
        <v>2016</v>
      </c>
      <c r="B19" s="3"/>
      <c r="C19" s="9">
        <v>10</v>
      </c>
      <c r="D19" s="10" t="s">
        <v>3</v>
      </c>
      <c r="E19" s="3"/>
      <c r="F19" s="3"/>
      <c r="G19" s="3"/>
      <c r="H19" s="3"/>
      <c r="I19" s="3"/>
      <c r="K19" s="2"/>
      <c r="L19" s="1"/>
    </row>
    <row r="20" spans="1:12" x14ac:dyDescent="0.25">
      <c r="A20" s="8">
        <f t="shared" si="0"/>
        <v>2017</v>
      </c>
      <c r="B20" s="3"/>
      <c r="C20" s="9">
        <v>10</v>
      </c>
      <c r="D20" s="10" t="s">
        <v>3</v>
      </c>
      <c r="E20" s="3"/>
      <c r="F20" s="3"/>
      <c r="G20" s="3"/>
      <c r="H20" s="3"/>
      <c r="I20" s="3"/>
      <c r="K20" s="2"/>
      <c r="L20" s="1"/>
    </row>
    <row r="21" spans="1:12" x14ac:dyDescent="0.25">
      <c r="A21" s="8">
        <f t="shared" si="0"/>
        <v>2018</v>
      </c>
      <c r="B21" s="3"/>
      <c r="C21" s="9">
        <v>10</v>
      </c>
      <c r="D21" s="10" t="s">
        <v>3</v>
      </c>
      <c r="E21" s="3"/>
      <c r="F21" s="3"/>
      <c r="G21" s="3"/>
      <c r="H21" s="3"/>
      <c r="I21" s="3"/>
      <c r="K21" s="2"/>
      <c r="L21" s="1"/>
    </row>
    <row r="22" spans="1:12" x14ac:dyDescent="0.25">
      <c r="A22" s="8">
        <f t="shared" si="0"/>
        <v>2019</v>
      </c>
      <c r="B22" s="3"/>
      <c r="C22" s="9">
        <v>10</v>
      </c>
      <c r="D22" s="10" t="s">
        <v>3</v>
      </c>
      <c r="E22" s="3"/>
      <c r="F22" s="3"/>
      <c r="G22" s="3"/>
      <c r="H22" s="3"/>
      <c r="I22" s="3"/>
      <c r="K22" s="2"/>
      <c r="L22" s="1"/>
    </row>
    <row r="23" spans="1:12" x14ac:dyDescent="0.25">
      <c r="A23" s="8">
        <f t="shared" si="0"/>
        <v>2020</v>
      </c>
      <c r="B23" s="3"/>
      <c r="C23" s="9">
        <v>10</v>
      </c>
      <c r="D23" s="10" t="s">
        <v>3</v>
      </c>
      <c r="E23" s="3"/>
      <c r="F23" s="3"/>
      <c r="G23" s="3"/>
      <c r="H23" s="3"/>
      <c r="I23" s="3"/>
      <c r="K23" s="2"/>
      <c r="L23" s="1"/>
    </row>
    <row r="24" spans="1:12" x14ac:dyDescent="0.25">
      <c r="A24" s="8">
        <f t="shared" si="0"/>
        <v>2021</v>
      </c>
      <c r="B24" s="3"/>
      <c r="C24" s="9">
        <v>10</v>
      </c>
      <c r="D24" s="10" t="s">
        <v>3</v>
      </c>
      <c r="E24" s="3"/>
      <c r="F24" s="3"/>
      <c r="G24" s="3"/>
      <c r="H24" s="3"/>
      <c r="I24" s="3"/>
      <c r="K24" s="2"/>
      <c r="L24" s="1"/>
    </row>
    <row r="25" spans="1:12" x14ac:dyDescent="0.25">
      <c r="A25" s="8">
        <f t="shared" si="0"/>
        <v>2022</v>
      </c>
      <c r="B25" s="3"/>
      <c r="C25" s="9">
        <v>10</v>
      </c>
      <c r="D25" s="10" t="s">
        <v>3</v>
      </c>
      <c r="E25" s="3"/>
      <c r="F25" s="3"/>
      <c r="G25" s="3"/>
      <c r="H25" s="3"/>
      <c r="I25" s="3"/>
      <c r="K25" s="2"/>
      <c r="L25" s="1"/>
    </row>
    <row r="26" spans="1:12" x14ac:dyDescent="0.25">
      <c r="A26" s="8">
        <f t="shared" si="0"/>
        <v>2023</v>
      </c>
      <c r="B26" s="3"/>
      <c r="C26" s="9">
        <v>10</v>
      </c>
      <c r="D26" s="10" t="s">
        <v>3</v>
      </c>
      <c r="E26" s="3"/>
      <c r="F26" s="3"/>
      <c r="G26" s="3"/>
      <c r="H26" s="3"/>
      <c r="I26" s="3"/>
      <c r="K26" s="2"/>
      <c r="L26" s="1"/>
    </row>
    <row r="27" spans="1:12" x14ac:dyDescent="0.25">
      <c r="A27" s="8">
        <f t="shared" si="0"/>
        <v>2024</v>
      </c>
      <c r="B27" s="3"/>
      <c r="C27" s="9">
        <v>10</v>
      </c>
      <c r="D27" s="10" t="s">
        <v>3</v>
      </c>
      <c r="E27" s="3"/>
      <c r="F27" s="3"/>
      <c r="G27" s="3"/>
      <c r="H27" s="3"/>
      <c r="I27" s="3"/>
      <c r="K27" s="2"/>
      <c r="L27" s="1"/>
    </row>
    <row r="28" spans="1:12" x14ac:dyDescent="0.25">
      <c r="A28" s="3"/>
      <c r="B28" s="3"/>
      <c r="C28" s="3"/>
      <c r="D28" s="3"/>
      <c r="E28" s="3"/>
      <c r="F28" s="3"/>
      <c r="G28" s="3"/>
      <c r="H28" s="3"/>
      <c r="I28" s="3"/>
      <c r="K28" s="2"/>
      <c r="L28" s="1"/>
    </row>
    <row r="29" spans="1:12" x14ac:dyDescent="0.25">
      <c r="A29" s="6" t="s">
        <v>15</v>
      </c>
      <c r="B29" s="3"/>
      <c r="C29" s="3"/>
      <c r="D29" s="3"/>
      <c r="E29" s="6"/>
      <c r="F29" s="3"/>
      <c r="G29" s="3"/>
      <c r="H29" s="3"/>
      <c r="I29" s="3"/>
      <c r="K29" s="2"/>
      <c r="L29" s="1"/>
    </row>
    <row r="30" spans="1:12" x14ac:dyDescent="0.25">
      <c r="A30" s="3"/>
      <c r="B30" s="3"/>
      <c r="C30" s="7" t="s">
        <v>1</v>
      </c>
      <c r="D30" s="7" t="s">
        <v>2</v>
      </c>
      <c r="E30" s="3"/>
      <c r="F30" s="3"/>
      <c r="G30" s="3"/>
      <c r="H30" s="3"/>
      <c r="I30" s="3"/>
      <c r="K30" s="2"/>
      <c r="L30" s="1"/>
    </row>
    <row r="31" spans="1:12" x14ac:dyDescent="0.25">
      <c r="A31" s="8">
        <v>2002</v>
      </c>
      <c r="B31" s="3"/>
      <c r="C31" s="11">
        <v>4.2</v>
      </c>
      <c r="D31" s="10" t="s">
        <v>3</v>
      </c>
      <c r="E31" s="3"/>
      <c r="F31" s="3"/>
      <c r="G31" s="3"/>
      <c r="H31" s="3"/>
      <c r="I31" s="3"/>
      <c r="K31" s="2"/>
      <c r="L31" s="1"/>
    </row>
    <row r="32" spans="1:12" x14ac:dyDescent="0.25">
      <c r="A32" s="8">
        <f t="shared" ref="A32:A53" si="1">A31+1</f>
        <v>2003</v>
      </c>
      <c r="B32" s="3"/>
      <c r="C32" s="11">
        <v>4.0999999999999996</v>
      </c>
      <c r="D32" s="10" t="s">
        <v>3</v>
      </c>
      <c r="E32" s="3"/>
      <c r="F32" s="3"/>
      <c r="G32" s="3"/>
      <c r="H32" s="3"/>
      <c r="I32" s="3"/>
      <c r="K32" s="2"/>
      <c r="L32" s="1"/>
    </row>
    <row r="33" spans="1:12" x14ac:dyDescent="0.25">
      <c r="A33" s="8">
        <f t="shared" si="1"/>
        <v>2004</v>
      </c>
      <c r="B33" s="3"/>
      <c r="C33" s="11">
        <v>4</v>
      </c>
      <c r="D33" s="10" t="s">
        <v>3</v>
      </c>
      <c r="E33" s="3"/>
      <c r="F33" s="3"/>
      <c r="G33" s="3"/>
      <c r="H33" s="3"/>
      <c r="I33" s="3"/>
      <c r="K33" s="2"/>
      <c r="L33" s="1"/>
    </row>
    <row r="34" spans="1:12" x14ac:dyDescent="0.25">
      <c r="A34" s="8">
        <f t="shared" si="1"/>
        <v>2005</v>
      </c>
      <c r="B34" s="3"/>
      <c r="C34" s="11">
        <v>6.4</v>
      </c>
      <c r="D34" s="10" t="s">
        <v>3</v>
      </c>
      <c r="E34" s="3"/>
      <c r="F34" s="3"/>
      <c r="G34" s="3"/>
      <c r="H34" s="3"/>
      <c r="I34" s="3"/>
      <c r="K34" s="2"/>
      <c r="L34" s="1"/>
    </row>
    <row r="35" spans="1:12" x14ac:dyDescent="0.25">
      <c r="A35" s="8">
        <f t="shared" si="1"/>
        <v>2006</v>
      </c>
      <c r="B35" s="3"/>
      <c r="C35" s="11">
        <v>6.2</v>
      </c>
      <c r="D35" s="10" t="s">
        <v>3</v>
      </c>
      <c r="E35" s="3"/>
      <c r="F35" s="3"/>
      <c r="G35" s="3"/>
      <c r="H35" s="3"/>
      <c r="I35" s="3"/>
      <c r="K35" s="2"/>
      <c r="L35" s="1"/>
    </row>
    <row r="36" spans="1:12" x14ac:dyDescent="0.25">
      <c r="A36" s="8">
        <f t="shared" si="1"/>
        <v>2007</v>
      </c>
      <c r="B36" s="3"/>
      <c r="C36" s="11">
        <v>6.1</v>
      </c>
      <c r="D36" s="10" t="s">
        <v>3</v>
      </c>
      <c r="E36" s="3"/>
      <c r="F36" s="3"/>
      <c r="G36" s="3"/>
      <c r="H36" s="3"/>
      <c r="I36" s="3"/>
      <c r="K36" s="2"/>
      <c r="L36" s="1"/>
    </row>
    <row r="37" spans="1:12" x14ac:dyDescent="0.25">
      <c r="A37" s="8">
        <f t="shared" si="1"/>
        <v>2008</v>
      </c>
      <c r="B37" s="3"/>
      <c r="C37" s="11">
        <v>4.8</v>
      </c>
      <c r="D37" s="10" t="s">
        <v>3</v>
      </c>
      <c r="E37" s="3"/>
      <c r="F37" s="3"/>
      <c r="G37" s="3"/>
      <c r="H37" s="3"/>
      <c r="I37" s="3"/>
      <c r="K37" s="2"/>
      <c r="L37" s="1"/>
    </row>
    <row r="38" spans="1:12" x14ac:dyDescent="0.25">
      <c r="A38" s="8">
        <f t="shared" si="1"/>
        <v>2009</v>
      </c>
      <c r="B38" s="3"/>
      <c r="C38" s="11">
        <v>1.2</v>
      </c>
      <c r="D38" s="10" t="s">
        <v>3</v>
      </c>
      <c r="E38" s="3"/>
      <c r="F38" s="3"/>
      <c r="G38" s="3"/>
      <c r="H38" s="3"/>
      <c r="I38" s="3"/>
      <c r="K38" s="2"/>
      <c r="L38" s="1"/>
    </row>
    <row r="39" spans="1:12" x14ac:dyDescent="0.25">
      <c r="A39" s="8">
        <f t="shared" si="1"/>
        <v>2010</v>
      </c>
      <c r="B39" s="3"/>
      <c r="C39" s="11">
        <v>7</v>
      </c>
      <c r="D39" s="10" t="s">
        <v>3</v>
      </c>
      <c r="E39" s="3"/>
      <c r="F39" s="3"/>
      <c r="G39" s="3"/>
      <c r="H39" s="3"/>
      <c r="I39" s="3"/>
      <c r="K39" s="2"/>
      <c r="L39" s="1"/>
    </row>
    <row r="40" spans="1:12" x14ac:dyDescent="0.25">
      <c r="A40" s="8">
        <f t="shared" si="1"/>
        <v>2011</v>
      </c>
      <c r="B40" s="3"/>
      <c r="C40" s="11">
        <v>4.7</v>
      </c>
      <c r="D40" s="10" t="s">
        <v>3</v>
      </c>
      <c r="E40" s="3"/>
      <c r="F40" s="3"/>
      <c r="G40" s="3"/>
      <c r="H40" s="3"/>
      <c r="I40" s="3"/>
      <c r="K40" s="2"/>
      <c r="L40" s="1"/>
    </row>
    <row r="41" spans="1:12" x14ac:dyDescent="0.25">
      <c r="A41" s="8">
        <f t="shared" si="1"/>
        <v>2012</v>
      </c>
      <c r="B41" s="3"/>
      <c r="C41" s="11">
        <v>1.2</v>
      </c>
      <c r="D41" s="10" t="s">
        <v>3</v>
      </c>
      <c r="E41" s="3"/>
      <c r="F41" s="3"/>
      <c r="G41" s="3"/>
      <c r="H41" s="3"/>
      <c r="I41" s="3"/>
      <c r="K41" s="2"/>
      <c r="L41" s="1"/>
    </row>
    <row r="42" spans="1:12" x14ac:dyDescent="0.25">
      <c r="A42" s="8">
        <f t="shared" si="1"/>
        <v>2013</v>
      </c>
      <c r="B42" s="3"/>
      <c r="C42" s="11">
        <v>4.8</v>
      </c>
      <c r="D42" s="10" t="s">
        <v>3</v>
      </c>
      <c r="E42" s="3"/>
      <c r="F42" s="3"/>
      <c r="G42" s="3"/>
      <c r="H42" s="3"/>
      <c r="I42" s="3"/>
      <c r="K42" s="2"/>
      <c r="L42" s="1"/>
    </row>
    <row r="43" spans="1:12" x14ac:dyDescent="0.25">
      <c r="A43" s="8">
        <f t="shared" si="1"/>
        <v>2014</v>
      </c>
      <c r="B43" s="3"/>
      <c r="C43" s="11">
        <v>3.6</v>
      </c>
      <c r="D43" s="10" t="s">
        <v>3</v>
      </c>
      <c r="E43" s="3"/>
      <c r="F43" s="3"/>
      <c r="G43" s="3"/>
      <c r="H43" s="3"/>
      <c r="I43" s="3"/>
      <c r="K43" s="2"/>
      <c r="L43" s="1"/>
    </row>
    <row r="44" spans="1:12" x14ac:dyDescent="0.25">
      <c r="A44" s="8">
        <f t="shared" si="1"/>
        <v>2015</v>
      </c>
      <c r="B44" s="3"/>
      <c r="C44" s="11">
        <v>2.6</v>
      </c>
      <c r="D44" s="10" t="s">
        <v>3</v>
      </c>
      <c r="E44" s="6"/>
      <c r="F44" s="3"/>
      <c r="G44" s="3"/>
      <c r="H44" s="3"/>
      <c r="I44" s="3"/>
      <c r="K44" s="2"/>
      <c r="L44" s="1"/>
    </row>
    <row r="45" spans="1:12" x14ac:dyDescent="0.25">
      <c r="A45" s="8">
        <f t="shared" si="1"/>
        <v>2016</v>
      </c>
      <c r="B45" s="3"/>
      <c r="C45" s="11">
        <v>5.4</v>
      </c>
      <c r="D45" s="10" t="s">
        <v>3</v>
      </c>
      <c r="E45" s="3"/>
      <c r="F45" s="3"/>
      <c r="G45" s="3"/>
      <c r="H45" s="3"/>
      <c r="I45" s="3"/>
      <c r="K45" s="2"/>
      <c r="L45" s="1"/>
    </row>
    <row r="46" spans="1:12" x14ac:dyDescent="0.25">
      <c r="A46" s="8">
        <f t="shared" si="1"/>
        <v>2017</v>
      </c>
      <c r="B46" s="3"/>
      <c r="C46" s="11">
        <v>2.7</v>
      </c>
      <c r="D46" s="10" t="s">
        <v>3</v>
      </c>
      <c r="E46" s="3"/>
      <c r="F46" s="3"/>
      <c r="G46" s="3"/>
      <c r="H46" s="3"/>
      <c r="I46" s="3"/>
      <c r="K46" s="2"/>
      <c r="L46" s="1"/>
    </row>
    <row r="47" spans="1:12" x14ac:dyDescent="0.25">
      <c r="A47" s="8">
        <f t="shared" si="1"/>
        <v>2018</v>
      </c>
      <c r="B47" s="3"/>
      <c r="C47" s="11">
        <v>2.7</v>
      </c>
      <c r="D47" s="10" t="s">
        <v>3</v>
      </c>
      <c r="E47" s="3"/>
      <c r="F47" s="3"/>
      <c r="G47" s="3"/>
      <c r="H47" s="3"/>
      <c r="I47" s="3"/>
      <c r="K47" s="2"/>
      <c r="L47" s="1"/>
    </row>
    <row r="48" spans="1:12" x14ac:dyDescent="0.25">
      <c r="A48" s="8">
        <f t="shared" si="1"/>
        <v>2019</v>
      </c>
      <c r="B48" s="3"/>
      <c r="C48" s="11">
        <v>5.4</v>
      </c>
      <c r="D48" s="10" t="s">
        <v>3</v>
      </c>
      <c r="E48" s="3"/>
      <c r="F48" s="3"/>
      <c r="G48" s="3"/>
      <c r="H48" s="3"/>
      <c r="I48" s="3"/>
      <c r="K48" s="2"/>
      <c r="L48" s="1"/>
    </row>
    <row r="49" spans="1:12" x14ac:dyDescent="0.25">
      <c r="A49" s="8">
        <f t="shared" si="1"/>
        <v>2020</v>
      </c>
      <c r="B49" s="3"/>
      <c r="C49" s="11">
        <v>1.4</v>
      </c>
      <c r="D49" s="10" t="s">
        <v>3</v>
      </c>
      <c r="E49" s="3" t="s">
        <v>45</v>
      </c>
      <c r="F49" s="3"/>
      <c r="G49" s="3"/>
      <c r="H49" s="3"/>
      <c r="I49" s="3"/>
      <c r="K49" s="2"/>
      <c r="L49" s="1"/>
    </row>
    <row r="50" spans="1:12" x14ac:dyDescent="0.25">
      <c r="A50" s="8">
        <f t="shared" si="1"/>
        <v>2021</v>
      </c>
      <c r="B50" s="3"/>
      <c r="C50" s="11">
        <v>5.3</v>
      </c>
      <c r="D50" s="10" t="s">
        <v>3</v>
      </c>
      <c r="E50" s="3"/>
      <c r="F50" s="3"/>
      <c r="G50" s="3"/>
      <c r="H50" s="3"/>
      <c r="I50" s="3"/>
      <c r="K50" s="2"/>
      <c r="L50" s="1"/>
    </row>
    <row r="51" spans="1:12" x14ac:dyDescent="0.25">
      <c r="A51" s="8">
        <f t="shared" si="1"/>
        <v>2022</v>
      </c>
      <c r="B51" s="3"/>
      <c r="C51" s="11">
        <v>1.3</v>
      </c>
      <c r="D51" s="10" t="s">
        <v>3</v>
      </c>
      <c r="E51" s="3"/>
      <c r="F51" s="3"/>
      <c r="G51" s="3"/>
      <c r="H51" s="3"/>
      <c r="I51" s="3"/>
      <c r="K51" s="2"/>
      <c r="L51" s="1"/>
    </row>
    <row r="52" spans="1:12" x14ac:dyDescent="0.25">
      <c r="A52" s="8">
        <f t="shared" si="1"/>
        <v>2023</v>
      </c>
      <c r="B52" s="3"/>
      <c r="C52" s="11">
        <v>5</v>
      </c>
      <c r="D52" s="10" t="s">
        <v>3</v>
      </c>
      <c r="E52" s="3"/>
      <c r="F52" s="3"/>
      <c r="G52" s="3"/>
      <c r="H52" s="3"/>
      <c r="I52" s="3"/>
      <c r="K52" s="2"/>
      <c r="L52" s="1"/>
    </row>
    <row r="53" spans="1:12" x14ac:dyDescent="0.25">
      <c r="A53" s="8">
        <f t="shared" si="1"/>
        <v>2024</v>
      </c>
      <c r="B53" s="3"/>
      <c r="C53" s="11">
        <v>1.2</v>
      </c>
      <c r="D53" s="10" t="s">
        <v>3</v>
      </c>
      <c r="E53" s="3"/>
      <c r="F53" s="3"/>
      <c r="G53" s="3"/>
      <c r="H53" s="3"/>
      <c r="I53" s="3"/>
      <c r="K53" s="2"/>
      <c r="L53" s="1"/>
    </row>
    <row r="54" spans="1:12" x14ac:dyDescent="0.25">
      <c r="A54" s="3"/>
      <c r="B54" s="3"/>
      <c r="C54" s="3"/>
      <c r="D54" s="3"/>
      <c r="E54" s="3"/>
      <c r="F54" s="3"/>
      <c r="G54" s="3"/>
      <c r="H54" s="3"/>
      <c r="I54" s="3"/>
      <c r="K54" s="2"/>
      <c r="L54" s="1"/>
    </row>
    <row r="55" spans="1:12" x14ac:dyDescent="0.25">
      <c r="A55" s="3"/>
      <c r="B55" s="3"/>
      <c r="C55" s="7" t="s">
        <v>16</v>
      </c>
      <c r="D55" s="3"/>
      <c r="E55" s="3"/>
      <c r="F55" s="3"/>
      <c r="G55" s="3"/>
      <c r="H55" s="3"/>
      <c r="I55" s="3"/>
      <c r="K55" s="2"/>
      <c r="L55" s="1"/>
    </row>
    <row r="56" spans="1:12" x14ac:dyDescent="0.25">
      <c r="A56" s="8">
        <v>2002</v>
      </c>
      <c r="B56" s="3"/>
      <c r="C56" s="12">
        <f>((((10/C5)*(1/C31))^(1/2))+1)/2</f>
        <v>0.7439750182371333</v>
      </c>
      <c r="D56" s="3"/>
      <c r="E56" s="3"/>
      <c r="F56" s="3"/>
      <c r="G56" s="3"/>
      <c r="H56" s="3"/>
      <c r="I56" s="3"/>
      <c r="K56" s="2"/>
      <c r="L56" s="1"/>
    </row>
    <row r="57" spans="1:12" x14ac:dyDescent="0.25">
      <c r="A57" s="8">
        <f t="shared" ref="A57:A78" si="2">A56+1</f>
        <v>2003</v>
      </c>
      <c r="B57" s="3"/>
      <c r="C57" s="12">
        <f>((((10/C6)*(1/C32))^(1/2))+1)/2</f>
        <v>0.7469323991623974</v>
      </c>
      <c r="D57" s="3"/>
      <c r="E57" s="3"/>
      <c r="F57" s="3"/>
      <c r="G57" s="3"/>
      <c r="H57" s="3"/>
      <c r="I57" s="3"/>
      <c r="K57" s="2"/>
      <c r="L57" s="1"/>
    </row>
    <row r="58" spans="1:12" x14ac:dyDescent="0.25">
      <c r="A58" s="8">
        <f t="shared" si="2"/>
        <v>2004</v>
      </c>
      <c r="B58" s="3"/>
      <c r="C58" s="12">
        <f>((((10/C7)*(1/C33))^(1/2))+1)/2</f>
        <v>0.75</v>
      </c>
      <c r="D58" s="3"/>
      <c r="E58" s="3"/>
      <c r="F58" s="3"/>
      <c r="G58" s="3"/>
      <c r="H58" s="3"/>
      <c r="I58" s="3"/>
      <c r="K58" s="2"/>
      <c r="L58" s="1"/>
    </row>
    <row r="59" spans="1:12" x14ac:dyDescent="0.25">
      <c r="A59" s="8">
        <f t="shared" si="2"/>
        <v>2005</v>
      </c>
      <c r="B59" s="3"/>
      <c r="C59" s="12">
        <f>((((10/C8)*(1/C34))^(1/2))+1)/2</f>
        <v>0.69764235376052375</v>
      </c>
      <c r="D59" s="3"/>
      <c r="E59" s="3"/>
      <c r="F59" s="3"/>
      <c r="G59" s="3"/>
      <c r="H59" s="3"/>
      <c r="I59" s="3"/>
      <c r="K59" s="2"/>
      <c r="L59" s="1"/>
    </row>
    <row r="60" spans="1:12" x14ac:dyDescent="0.25">
      <c r="A60" s="8">
        <f t="shared" si="2"/>
        <v>2006</v>
      </c>
      <c r="B60" s="3"/>
      <c r="C60" s="12">
        <f>((((10/C9)*(1/C35))^(1/2))+1)/2</f>
        <v>0.70080483222562473</v>
      </c>
      <c r="D60" s="3"/>
      <c r="E60" s="3"/>
      <c r="F60" s="3"/>
      <c r="G60" s="3"/>
      <c r="H60" s="3"/>
      <c r="I60" s="3"/>
      <c r="K60" s="2"/>
      <c r="L60" s="1"/>
    </row>
    <row r="61" spans="1:12" x14ac:dyDescent="0.25">
      <c r="A61" s="8">
        <f t="shared" si="2"/>
        <v>2007</v>
      </c>
      <c r="B61" s="3"/>
      <c r="C61" s="12">
        <f>((((10/C10)*(1/C36))^(1/2))+1)/2</f>
        <v>0.70244408254472901</v>
      </c>
      <c r="D61" s="3"/>
      <c r="E61" s="3"/>
      <c r="F61" s="3"/>
      <c r="G61" s="3"/>
      <c r="H61" s="3"/>
      <c r="I61" s="3"/>
      <c r="K61" s="2"/>
      <c r="L61" s="1"/>
    </row>
    <row r="62" spans="1:12" x14ac:dyDescent="0.25">
      <c r="A62" s="8">
        <f t="shared" si="2"/>
        <v>2008</v>
      </c>
      <c r="B62" s="3"/>
      <c r="C62" s="12">
        <f>((((10/C11)*(1/C37))^(1/2))+1)/2</f>
        <v>0.72821773229381925</v>
      </c>
      <c r="D62" s="3"/>
      <c r="E62" s="3"/>
      <c r="F62" s="3"/>
      <c r="G62" s="3"/>
      <c r="H62" s="3"/>
      <c r="I62" s="3"/>
      <c r="K62" s="2"/>
      <c r="L62" s="1"/>
    </row>
    <row r="63" spans="1:12" x14ac:dyDescent="0.25">
      <c r="A63" s="8">
        <f t="shared" si="2"/>
        <v>2009</v>
      </c>
      <c r="B63" s="3"/>
      <c r="C63" s="12">
        <f>((((10/C12)*(1/C38))^(1/2))+1)/2</f>
        <v>0.95643546458763851</v>
      </c>
      <c r="D63" s="3"/>
      <c r="E63" s="3"/>
      <c r="F63" s="3"/>
      <c r="G63" s="3"/>
      <c r="H63" s="3"/>
      <c r="I63" s="3"/>
      <c r="K63" s="2"/>
      <c r="L63" s="1"/>
    </row>
    <row r="64" spans="1:12" x14ac:dyDescent="0.25">
      <c r="A64" s="8">
        <f t="shared" si="2"/>
        <v>2010</v>
      </c>
      <c r="B64" s="3"/>
      <c r="C64" s="12">
        <f>((((10/C13)*(1/C39))^(1/2))+1)/2</f>
        <v>0.68898223650461365</v>
      </c>
      <c r="D64" s="3"/>
      <c r="E64" s="3"/>
      <c r="F64" s="3"/>
      <c r="G64" s="3"/>
      <c r="H64" s="3"/>
      <c r="I64" s="3"/>
      <c r="K64" s="2"/>
      <c r="L64" s="1"/>
    </row>
    <row r="65" spans="1:12" x14ac:dyDescent="0.25">
      <c r="A65" s="8">
        <f t="shared" si="2"/>
        <v>2011</v>
      </c>
      <c r="B65" s="3"/>
      <c r="C65" s="12">
        <f>((((10/C14)*(1/C40))^(1/2))+1)/2</f>
        <v>0.73063280200722125</v>
      </c>
      <c r="D65" s="3"/>
      <c r="E65" s="3"/>
      <c r="F65" s="3"/>
      <c r="G65" s="3"/>
      <c r="H65" s="3"/>
      <c r="I65" s="3"/>
      <c r="K65" s="2"/>
      <c r="L65" s="1"/>
    </row>
    <row r="66" spans="1:12" x14ac:dyDescent="0.25">
      <c r="A66" s="8">
        <f t="shared" si="2"/>
        <v>2012</v>
      </c>
      <c r="B66" s="3"/>
      <c r="C66" s="12">
        <f>((((10/C15)*(1/C41))^(1/2))+1)/2</f>
        <v>0.95643546458763851</v>
      </c>
      <c r="D66" s="3"/>
      <c r="E66" s="3"/>
      <c r="F66" s="3"/>
      <c r="G66" s="3"/>
      <c r="H66" s="3"/>
      <c r="I66" s="3"/>
      <c r="K66" s="2"/>
      <c r="L66" s="1"/>
    </row>
    <row r="67" spans="1:12" x14ac:dyDescent="0.25">
      <c r="A67" s="8">
        <f t="shared" si="2"/>
        <v>2013</v>
      </c>
      <c r="B67" s="3"/>
      <c r="C67" s="12">
        <f>((((10/C16)*(1/C42))^(1/2))+1)/2</f>
        <v>0.72821773229381925</v>
      </c>
      <c r="D67" s="3"/>
      <c r="E67" s="3"/>
      <c r="F67" s="3"/>
      <c r="G67" s="3"/>
      <c r="H67" s="3"/>
      <c r="I67" s="3"/>
      <c r="K67" s="2"/>
      <c r="L67" s="1"/>
    </row>
    <row r="68" spans="1:12" x14ac:dyDescent="0.25">
      <c r="A68" s="8">
        <f t="shared" si="2"/>
        <v>2014</v>
      </c>
      <c r="B68" s="3"/>
      <c r="C68" s="12">
        <f>((((10/C17)*(1/C43))^(1/2))+1)/2</f>
        <v>0.76352313834736496</v>
      </c>
      <c r="D68" s="3"/>
      <c r="E68" s="3"/>
      <c r="F68" s="3"/>
      <c r="G68" s="3"/>
      <c r="H68" s="3"/>
      <c r="I68" s="3"/>
      <c r="K68" s="2"/>
      <c r="L68" s="1"/>
    </row>
    <row r="69" spans="1:12" x14ac:dyDescent="0.25">
      <c r="A69" s="8">
        <f t="shared" si="2"/>
        <v>2015</v>
      </c>
      <c r="B69" s="3"/>
      <c r="C69" s="12">
        <f>((((10/C18)*(1/C44))^(1/2))+1)/2</f>
        <v>0.81008683647302115</v>
      </c>
      <c r="D69" s="3"/>
      <c r="E69" s="3"/>
      <c r="F69" s="3"/>
      <c r="G69" s="3"/>
      <c r="H69" s="3"/>
      <c r="I69" s="3"/>
      <c r="K69" s="2"/>
      <c r="L69" s="1"/>
    </row>
    <row r="70" spans="1:12" x14ac:dyDescent="0.25">
      <c r="A70" s="8">
        <f t="shared" si="2"/>
        <v>2016</v>
      </c>
      <c r="B70" s="3"/>
      <c r="C70" s="12">
        <f>((((10/C19)*(1/C45))^(1/2))+1)/2</f>
        <v>0.71516574145596756</v>
      </c>
      <c r="D70" s="3"/>
      <c r="E70" s="3"/>
      <c r="F70" s="3"/>
      <c r="G70" s="3"/>
      <c r="H70" s="3"/>
      <c r="I70" s="3"/>
      <c r="K70" s="2"/>
      <c r="L70" s="1"/>
    </row>
    <row r="71" spans="1:12" x14ac:dyDescent="0.25">
      <c r="A71" s="8">
        <f t="shared" si="2"/>
        <v>2017</v>
      </c>
      <c r="B71" s="3"/>
      <c r="C71" s="12">
        <f>((((10/C20)*(1/C46))^(1/2))+1)/2</f>
        <v>0.8042903097250923</v>
      </c>
      <c r="D71" s="3"/>
      <c r="E71" s="3"/>
      <c r="F71" s="3"/>
      <c r="G71" s="3"/>
      <c r="H71" s="3"/>
      <c r="I71" s="3"/>
      <c r="K71" s="2"/>
      <c r="L71" s="1"/>
    </row>
    <row r="72" spans="1:12" x14ac:dyDescent="0.25">
      <c r="A72" s="8">
        <f t="shared" si="2"/>
        <v>2018</v>
      </c>
      <c r="B72" s="3"/>
      <c r="C72" s="12">
        <f>((((10/C21)*(1/C47))^(1/2))+1)/2</f>
        <v>0.8042903097250923</v>
      </c>
      <c r="D72" s="3"/>
      <c r="E72" s="3"/>
      <c r="F72" s="3"/>
      <c r="G72" s="3"/>
      <c r="H72" s="3"/>
      <c r="I72" s="3"/>
      <c r="K72" s="2"/>
      <c r="L72" s="1"/>
    </row>
    <row r="73" spans="1:12" x14ac:dyDescent="0.25">
      <c r="A73" s="8">
        <f t="shared" si="2"/>
        <v>2019</v>
      </c>
      <c r="B73" s="3"/>
      <c r="C73" s="12">
        <f>((((10/C22)*(1/C48))^(1/2))+1)/2</f>
        <v>0.71516574145596756</v>
      </c>
      <c r="D73" s="3"/>
      <c r="E73" s="3"/>
      <c r="F73" s="3"/>
      <c r="G73" s="3"/>
      <c r="H73" s="3"/>
      <c r="I73" s="3"/>
      <c r="K73" s="2"/>
      <c r="L73" s="1"/>
    </row>
    <row r="74" spans="1:12" x14ac:dyDescent="0.25">
      <c r="A74" s="8">
        <f t="shared" si="2"/>
        <v>2020</v>
      </c>
      <c r="B74" s="3"/>
      <c r="C74" s="12">
        <f>((((10/C23)*(1/C49))^(1/2))+1)/2</f>
        <v>0.92257712736425823</v>
      </c>
      <c r="D74" s="3"/>
      <c r="E74" s="3"/>
      <c r="F74" s="3"/>
      <c r="G74" s="3"/>
      <c r="H74" s="3"/>
      <c r="I74" s="3"/>
      <c r="K74" s="2"/>
      <c r="L74" s="1"/>
    </row>
    <row r="75" spans="1:12" x14ac:dyDescent="0.25">
      <c r="A75" s="8">
        <f t="shared" si="2"/>
        <v>2021</v>
      </c>
      <c r="B75" s="3"/>
      <c r="C75" s="12">
        <f>((((10/C24)*(1/C50))^(1/2))+1)/2</f>
        <v>0.7171861213815347</v>
      </c>
      <c r="D75" s="3"/>
      <c r="E75" s="3"/>
      <c r="F75" s="3"/>
      <c r="G75" s="3"/>
      <c r="H75" s="3"/>
      <c r="I75" s="3"/>
      <c r="K75" s="2"/>
      <c r="L75" s="1"/>
    </row>
    <row r="76" spans="1:12" x14ac:dyDescent="0.25">
      <c r="A76" s="8">
        <f t="shared" si="2"/>
        <v>2022</v>
      </c>
      <c r="B76" s="3"/>
      <c r="C76" s="12">
        <f>((((10/C25)*(1/C51))^(1/2))+1)/2</f>
        <v>0.9385290096535146</v>
      </c>
      <c r="D76" s="3"/>
      <c r="E76" s="3"/>
      <c r="F76" s="3"/>
      <c r="G76" s="3"/>
      <c r="H76" s="3"/>
      <c r="I76" s="3"/>
      <c r="K76" s="2"/>
      <c r="L76" s="1"/>
    </row>
    <row r="77" spans="1:12" x14ac:dyDescent="0.25">
      <c r="A77" s="8">
        <f t="shared" si="2"/>
        <v>2023</v>
      </c>
      <c r="B77" s="3"/>
      <c r="C77" s="12">
        <f>((((10/C26)*(1/C52))^(1/2))+1)/2</f>
        <v>0.72360679774997894</v>
      </c>
      <c r="D77" s="3"/>
      <c r="E77" s="3"/>
      <c r="F77" s="3"/>
      <c r="G77" s="3"/>
      <c r="H77" s="3"/>
      <c r="I77" s="3"/>
      <c r="K77" s="2"/>
      <c r="L77" s="1"/>
    </row>
    <row r="78" spans="1:12" x14ac:dyDescent="0.25">
      <c r="A78" s="8">
        <f t="shared" si="2"/>
        <v>2024</v>
      </c>
      <c r="B78" s="3"/>
      <c r="C78" s="12">
        <f>((((10/C27)*(1/C53))^(1/2))+1)/2</f>
        <v>0.95643546458763851</v>
      </c>
      <c r="D78" s="3"/>
      <c r="E78" s="3"/>
      <c r="F78" s="3"/>
      <c r="G78" s="3"/>
      <c r="H78" s="3"/>
      <c r="I78" s="3"/>
      <c r="K78" s="2"/>
      <c r="L78" s="1"/>
    </row>
    <row r="79" spans="1:12" x14ac:dyDescent="0.25">
      <c r="A79" s="3"/>
      <c r="B79" s="3"/>
      <c r="C79" s="3"/>
      <c r="D79" s="3"/>
      <c r="E79" s="3"/>
      <c r="F79" s="3"/>
      <c r="G79" s="3"/>
      <c r="H79" s="3"/>
      <c r="I79" s="3"/>
      <c r="K79" s="2"/>
      <c r="L79" s="1"/>
    </row>
    <row r="80" spans="1:12" x14ac:dyDescent="0.25">
      <c r="A80" s="4" t="s">
        <v>43</v>
      </c>
      <c r="B80" s="4"/>
      <c r="C80" s="4"/>
      <c r="D80" s="4"/>
      <c r="E80" s="5"/>
      <c r="F80" s="5"/>
      <c r="G80" s="5"/>
      <c r="H80" s="3"/>
      <c r="I80" s="3"/>
      <c r="K80" s="2"/>
      <c r="L80" s="1"/>
    </row>
    <row r="81" spans="1:12" x14ac:dyDescent="0.25">
      <c r="A81" s="6" t="s">
        <v>19</v>
      </c>
      <c r="B81" s="3"/>
      <c r="C81" s="3"/>
      <c r="D81" s="3"/>
      <c r="E81" s="3"/>
      <c r="F81" s="3"/>
      <c r="G81" s="3"/>
      <c r="H81" s="3"/>
      <c r="I81" s="3"/>
      <c r="K81" s="2"/>
      <c r="L81" s="1"/>
    </row>
    <row r="82" spans="1:12" x14ac:dyDescent="0.25">
      <c r="A82" s="3"/>
      <c r="B82" s="3"/>
      <c r="C82" s="7" t="s">
        <v>1</v>
      </c>
      <c r="D82" s="7" t="s">
        <v>2</v>
      </c>
      <c r="E82" s="3"/>
      <c r="F82" s="3"/>
      <c r="G82" s="3"/>
      <c r="H82" s="3"/>
      <c r="I82" s="3"/>
      <c r="K82" s="2"/>
      <c r="L82" s="1"/>
    </row>
    <row r="83" spans="1:12" x14ac:dyDescent="0.25">
      <c r="A83" s="8">
        <v>2002</v>
      </c>
      <c r="B83" s="3"/>
      <c r="C83" s="13">
        <f>10/30</f>
        <v>0.33333333333333331</v>
      </c>
      <c r="D83" s="14">
        <f t="shared" ref="D83:D91" si="3">1-C83</f>
        <v>0.66666666666666674</v>
      </c>
      <c r="E83" s="3"/>
      <c r="F83" s="3"/>
      <c r="G83" s="3"/>
      <c r="H83" s="3"/>
      <c r="I83" s="3"/>
      <c r="K83" s="2"/>
      <c r="L83" s="1"/>
    </row>
    <row r="84" spans="1:12" x14ac:dyDescent="0.25">
      <c r="A84" s="8">
        <f t="shared" ref="A84:A105" si="4">A83+1</f>
        <v>2003</v>
      </c>
      <c r="B84" s="3"/>
      <c r="C84" s="13">
        <f>10/30</f>
        <v>0.33333333333333331</v>
      </c>
      <c r="D84" s="14">
        <f t="shared" si="3"/>
        <v>0.66666666666666674</v>
      </c>
      <c r="E84" s="3"/>
      <c r="F84" s="3"/>
      <c r="G84" s="3"/>
      <c r="H84" s="3"/>
      <c r="I84" s="3"/>
      <c r="K84" s="2"/>
      <c r="L84" s="1"/>
    </row>
    <row r="85" spans="1:12" x14ac:dyDescent="0.25">
      <c r="A85" s="8">
        <f t="shared" si="4"/>
        <v>2004</v>
      </c>
      <c r="B85" s="3"/>
      <c r="C85" s="13">
        <f>10/30</f>
        <v>0.33333333333333331</v>
      </c>
      <c r="D85" s="14">
        <f t="shared" si="3"/>
        <v>0.66666666666666674</v>
      </c>
      <c r="E85" s="3"/>
      <c r="F85" s="3"/>
      <c r="G85" s="3"/>
      <c r="H85" s="3"/>
      <c r="I85" s="3"/>
      <c r="K85" s="2"/>
      <c r="L85" s="1"/>
    </row>
    <row r="86" spans="1:12" x14ac:dyDescent="0.25">
      <c r="A86" s="8">
        <f t="shared" si="4"/>
        <v>2005</v>
      </c>
      <c r="B86" s="3"/>
      <c r="C86" s="13">
        <f>9/30</f>
        <v>0.3</v>
      </c>
      <c r="D86" s="14">
        <f t="shared" si="3"/>
        <v>0.7</v>
      </c>
      <c r="E86" s="3"/>
      <c r="F86" s="3"/>
      <c r="G86" s="3"/>
      <c r="H86" s="3"/>
      <c r="I86" s="3"/>
      <c r="K86" s="2"/>
      <c r="L86" s="1"/>
    </row>
    <row r="87" spans="1:12" x14ac:dyDescent="0.25">
      <c r="A87" s="8">
        <f t="shared" si="4"/>
        <v>2006</v>
      </c>
      <c r="B87" s="3"/>
      <c r="C87" s="13">
        <f>9/30</f>
        <v>0.3</v>
      </c>
      <c r="D87" s="14">
        <f t="shared" si="3"/>
        <v>0.7</v>
      </c>
      <c r="E87" s="3"/>
      <c r="F87" s="3"/>
      <c r="G87" s="3"/>
      <c r="H87" s="3"/>
      <c r="I87" s="3"/>
      <c r="K87" s="2"/>
      <c r="L87" s="1"/>
    </row>
    <row r="88" spans="1:12" x14ac:dyDescent="0.25">
      <c r="A88" s="8">
        <f t="shared" si="4"/>
        <v>2007</v>
      </c>
      <c r="B88" s="3"/>
      <c r="C88" s="13">
        <f>10/30</f>
        <v>0.33333333333333331</v>
      </c>
      <c r="D88" s="14">
        <f t="shared" si="3"/>
        <v>0.66666666666666674</v>
      </c>
      <c r="E88" s="3"/>
      <c r="F88" s="3"/>
      <c r="G88" s="3"/>
      <c r="H88" s="3"/>
      <c r="I88" s="3"/>
      <c r="K88" s="2"/>
      <c r="L88" s="1"/>
    </row>
    <row r="89" spans="1:12" x14ac:dyDescent="0.25">
      <c r="A89" s="8">
        <f t="shared" si="4"/>
        <v>2008</v>
      </c>
      <c r="B89" s="3"/>
      <c r="C89" s="13">
        <f>10/30</f>
        <v>0.33333333333333331</v>
      </c>
      <c r="D89" s="14">
        <f t="shared" si="3"/>
        <v>0.66666666666666674</v>
      </c>
      <c r="E89" s="3"/>
      <c r="F89" s="3"/>
      <c r="G89" s="3"/>
      <c r="H89" s="3"/>
      <c r="I89" s="3"/>
      <c r="K89" s="2"/>
      <c r="L89" s="1"/>
    </row>
    <row r="90" spans="1:12" x14ac:dyDescent="0.25">
      <c r="A90" s="8">
        <f t="shared" si="4"/>
        <v>2009</v>
      </c>
      <c r="B90" s="3"/>
      <c r="C90" s="13">
        <f>9/30</f>
        <v>0.3</v>
      </c>
      <c r="D90" s="14">
        <f t="shared" si="3"/>
        <v>0.7</v>
      </c>
      <c r="E90" s="3"/>
      <c r="F90" s="3"/>
      <c r="G90" s="3"/>
      <c r="H90" s="3"/>
      <c r="I90" s="3"/>
      <c r="K90" s="2"/>
      <c r="L90" s="1"/>
    </row>
    <row r="91" spans="1:12" x14ac:dyDescent="0.25">
      <c r="A91" s="8">
        <f t="shared" si="4"/>
        <v>2010</v>
      </c>
      <c r="B91" s="3"/>
      <c r="C91" s="13">
        <f>9/30</f>
        <v>0.3</v>
      </c>
      <c r="D91" s="14">
        <f t="shared" si="3"/>
        <v>0.7</v>
      </c>
      <c r="E91" s="3"/>
      <c r="F91" s="3"/>
      <c r="G91" s="3"/>
      <c r="H91" s="3"/>
      <c r="I91" s="3"/>
      <c r="K91" s="2"/>
      <c r="L91" s="1"/>
    </row>
    <row r="92" spans="1:12" x14ac:dyDescent="0.25">
      <c r="A92" s="8">
        <f t="shared" si="4"/>
        <v>2011</v>
      </c>
      <c r="B92" s="3"/>
      <c r="C92" s="13">
        <f>6/30</f>
        <v>0.2</v>
      </c>
      <c r="D92" s="14">
        <f t="shared" ref="D92:D97" si="5">1-C92</f>
        <v>0.8</v>
      </c>
      <c r="E92" s="3"/>
      <c r="F92" s="3"/>
      <c r="G92" s="15"/>
      <c r="H92" s="3"/>
      <c r="I92" s="3"/>
      <c r="K92" s="2"/>
      <c r="L92" s="1"/>
    </row>
    <row r="93" spans="1:12" x14ac:dyDescent="0.25">
      <c r="A93" s="8">
        <f t="shared" si="4"/>
        <v>2012</v>
      </c>
      <c r="B93" s="3"/>
      <c r="C93" s="13">
        <f>6/30</f>
        <v>0.2</v>
      </c>
      <c r="D93" s="14">
        <f t="shared" si="5"/>
        <v>0.8</v>
      </c>
      <c r="E93" s="3"/>
      <c r="F93" s="3"/>
      <c r="G93" s="15"/>
      <c r="H93" s="3"/>
      <c r="I93" s="3"/>
      <c r="K93" s="2"/>
      <c r="L93" s="1"/>
    </row>
    <row r="94" spans="1:12" x14ac:dyDescent="0.25">
      <c r="A94" s="8">
        <f t="shared" si="4"/>
        <v>2013</v>
      </c>
      <c r="B94" s="3"/>
      <c r="C94" s="13">
        <v>0.23300000000000001</v>
      </c>
      <c r="D94" s="14">
        <f t="shared" si="5"/>
        <v>0.76700000000000002</v>
      </c>
      <c r="E94" s="3"/>
      <c r="F94" s="3"/>
      <c r="G94" s="15"/>
      <c r="H94" s="3"/>
      <c r="I94" s="3"/>
      <c r="K94" s="2"/>
      <c r="L94" s="1"/>
    </row>
    <row r="95" spans="1:12" x14ac:dyDescent="0.25">
      <c r="A95" s="8">
        <f t="shared" si="4"/>
        <v>2014</v>
      </c>
      <c r="B95" s="3"/>
      <c r="C95" s="13">
        <v>0.23333333333333334</v>
      </c>
      <c r="D95" s="14">
        <f t="shared" si="5"/>
        <v>0.76666666666666661</v>
      </c>
      <c r="E95" s="3"/>
      <c r="F95" s="3"/>
      <c r="G95" s="15"/>
      <c r="H95" s="3"/>
      <c r="I95" s="3"/>
      <c r="K95" s="2"/>
      <c r="L95" s="1"/>
    </row>
    <row r="96" spans="1:12" x14ac:dyDescent="0.25">
      <c r="A96" s="8">
        <f t="shared" si="4"/>
        <v>2015</v>
      </c>
      <c r="B96" s="3"/>
      <c r="C96" s="13">
        <f t="shared" ref="C96:C102" si="6">9/30</f>
        <v>0.3</v>
      </c>
      <c r="D96" s="14">
        <f t="shared" si="5"/>
        <v>0.7</v>
      </c>
      <c r="E96" s="3"/>
      <c r="F96" s="3"/>
      <c r="G96" s="3"/>
      <c r="H96" s="3"/>
      <c r="I96" s="3"/>
      <c r="K96" s="2"/>
      <c r="L96" s="1"/>
    </row>
    <row r="97" spans="1:12" x14ac:dyDescent="0.25">
      <c r="A97" s="8">
        <f t="shared" si="4"/>
        <v>2016</v>
      </c>
      <c r="B97" s="3"/>
      <c r="C97" s="13">
        <f t="shared" si="6"/>
        <v>0.3</v>
      </c>
      <c r="D97" s="14">
        <f t="shared" si="5"/>
        <v>0.7</v>
      </c>
      <c r="E97" s="3"/>
      <c r="F97" s="3"/>
      <c r="G97" s="3"/>
      <c r="H97" s="3"/>
      <c r="I97" s="3"/>
      <c r="K97" s="2"/>
      <c r="L97" s="1"/>
    </row>
    <row r="98" spans="1:12" x14ac:dyDescent="0.25">
      <c r="A98" s="8">
        <f t="shared" si="4"/>
        <v>2017</v>
      </c>
      <c r="B98" s="3"/>
      <c r="C98" s="13">
        <f t="shared" si="6"/>
        <v>0.3</v>
      </c>
      <c r="D98" s="14">
        <f t="shared" ref="D98:D100" si="7">1-C98</f>
        <v>0.7</v>
      </c>
      <c r="E98" s="3"/>
      <c r="F98" s="3"/>
      <c r="G98" s="3"/>
      <c r="H98" s="3"/>
      <c r="I98" s="3"/>
      <c r="K98" s="2"/>
      <c r="L98" s="1"/>
    </row>
    <row r="99" spans="1:12" x14ac:dyDescent="0.25">
      <c r="A99" s="8">
        <f t="shared" si="4"/>
        <v>2018</v>
      </c>
      <c r="B99" s="3"/>
      <c r="C99" s="13">
        <f t="shared" si="6"/>
        <v>0.3</v>
      </c>
      <c r="D99" s="14">
        <f t="shared" si="7"/>
        <v>0.7</v>
      </c>
      <c r="E99" s="3"/>
      <c r="F99" s="3"/>
      <c r="G99" s="3"/>
      <c r="H99" s="3"/>
      <c r="I99" s="3"/>
      <c r="K99" s="2"/>
      <c r="L99" s="1"/>
    </row>
    <row r="100" spans="1:12" x14ac:dyDescent="0.25">
      <c r="A100" s="8">
        <f t="shared" si="4"/>
        <v>2019</v>
      </c>
      <c r="B100" s="3"/>
      <c r="C100" s="13">
        <f t="shared" si="6"/>
        <v>0.3</v>
      </c>
      <c r="D100" s="14">
        <f t="shared" si="7"/>
        <v>0.7</v>
      </c>
      <c r="E100" s="3"/>
      <c r="F100" s="3"/>
      <c r="G100" s="3"/>
      <c r="H100" s="3"/>
      <c r="I100" s="3"/>
      <c r="K100" s="2"/>
      <c r="L100" s="1"/>
    </row>
    <row r="101" spans="1:12" x14ac:dyDescent="0.25">
      <c r="A101" s="8">
        <f t="shared" si="4"/>
        <v>2020</v>
      </c>
      <c r="B101" s="3"/>
      <c r="C101" s="13">
        <f t="shared" si="6"/>
        <v>0.3</v>
      </c>
      <c r="D101" s="14">
        <f t="shared" ref="D101" si="8">1-C101</f>
        <v>0.7</v>
      </c>
      <c r="E101" s="3"/>
      <c r="F101" s="3"/>
      <c r="G101" s="3"/>
      <c r="H101" s="3"/>
      <c r="I101" s="3"/>
      <c r="K101" s="2"/>
      <c r="L101" s="1"/>
    </row>
    <row r="102" spans="1:12" x14ac:dyDescent="0.25">
      <c r="A102" s="8">
        <f t="shared" si="4"/>
        <v>2021</v>
      </c>
      <c r="B102" s="3"/>
      <c r="C102" s="13">
        <f t="shared" si="6"/>
        <v>0.3</v>
      </c>
      <c r="D102" s="14">
        <f t="shared" ref="D102" si="9">1-C102</f>
        <v>0.7</v>
      </c>
      <c r="E102" s="3"/>
      <c r="F102" s="3"/>
      <c r="G102" s="3"/>
      <c r="H102" s="3"/>
      <c r="I102" s="3"/>
      <c r="K102" s="2"/>
      <c r="L102" s="1"/>
    </row>
    <row r="103" spans="1:12" x14ac:dyDescent="0.25">
      <c r="A103" s="8">
        <f t="shared" si="4"/>
        <v>2022</v>
      </c>
      <c r="B103" s="3"/>
      <c r="C103" s="13">
        <f>8/30</f>
        <v>0.26666666666666666</v>
      </c>
      <c r="D103" s="14">
        <f t="shared" ref="D103" si="10">1-C103</f>
        <v>0.73333333333333339</v>
      </c>
      <c r="E103" s="3"/>
      <c r="F103" s="3"/>
      <c r="G103" s="3"/>
      <c r="H103" s="3"/>
      <c r="I103" s="3"/>
      <c r="K103" s="2"/>
      <c r="L103" s="1"/>
    </row>
    <row r="104" spans="1:12" x14ac:dyDescent="0.25">
      <c r="A104" s="8">
        <f t="shared" si="4"/>
        <v>2023</v>
      </c>
      <c r="B104" s="3"/>
      <c r="C104" s="13">
        <f>7/30</f>
        <v>0.23333333333333334</v>
      </c>
      <c r="D104" s="14">
        <f t="shared" ref="D104" si="11">1-C104</f>
        <v>0.76666666666666661</v>
      </c>
      <c r="E104" s="3"/>
      <c r="F104" s="3"/>
      <c r="G104" s="3"/>
      <c r="H104" s="3"/>
      <c r="I104" s="3"/>
      <c r="K104" s="2"/>
      <c r="L104" s="1"/>
    </row>
    <row r="105" spans="1:12" x14ac:dyDescent="0.25">
      <c r="A105" s="8">
        <f t="shared" si="4"/>
        <v>2024</v>
      </c>
      <c r="B105" s="3"/>
      <c r="C105" s="13">
        <f>7/30</f>
        <v>0.23333333333333334</v>
      </c>
      <c r="D105" s="14">
        <f t="shared" ref="D105" si="12">1-C105</f>
        <v>0.76666666666666661</v>
      </c>
      <c r="E105" s="3"/>
      <c r="F105" s="3"/>
      <c r="G105" s="3"/>
      <c r="H105" s="3"/>
      <c r="I105" s="3"/>
      <c r="K105" s="2"/>
      <c r="L105" s="1"/>
    </row>
    <row r="106" spans="1:12" x14ac:dyDescent="0.25">
      <c r="A106" s="3"/>
      <c r="B106" s="3"/>
      <c r="C106" s="3"/>
      <c r="D106" s="3"/>
      <c r="E106" s="3"/>
      <c r="F106" s="3"/>
      <c r="G106" s="3"/>
      <c r="H106" s="3"/>
      <c r="I106" s="3"/>
      <c r="K106" s="2"/>
      <c r="L106" s="1"/>
    </row>
    <row r="107" spans="1:12" x14ac:dyDescent="0.25">
      <c r="A107" s="6" t="s">
        <v>22</v>
      </c>
      <c r="B107" s="3"/>
      <c r="C107" s="3"/>
      <c r="D107" s="3"/>
      <c r="E107" s="3"/>
      <c r="F107" s="3"/>
      <c r="G107" s="3"/>
      <c r="H107" s="3"/>
      <c r="I107" s="3"/>
      <c r="K107" s="2"/>
      <c r="L107" s="1"/>
    </row>
    <row r="108" spans="1:12" x14ac:dyDescent="0.25">
      <c r="A108" s="3"/>
      <c r="B108" s="3"/>
      <c r="C108" s="7" t="s">
        <v>1</v>
      </c>
      <c r="D108" s="7" t="s">
        <v>2</v>
      </c>
      <c r="E108" s="3"/>
      <c r="F108" s="3"/>
      <c r="G108" s="3"/>
      <c r="H108" s="3"/>
      <c r="I108" s="3"/>
      <c r="K108" s="2"/>
      <c r="L108" s="1"/>
    </row>
    <row r="109" spans="1:12" x14ac:dyDescent="0.25">
      <c r="A109" s="8">
        <v>2002</v>
      </c>
      <c r="B109" s="3"/>
      <c r="C109" s="13">
        <v>0.57596842870495379</v>
      </c>
      <c r="D109" s="13">
        <v>0.59877369007803793</v>
      </c>
      <c r="E109" s="3"/>
      <c r="F109" s="3"/>
      <c r="G109" s="3"/>
      <c r="H109" s="3"/>
      <c r="I109" s="3"/>
      <c r="K109" s="2"/>
      <c r="L109" s="1"/>
    </row>
    <row r="110" spans="1:12" x14ac:dyDescent="0.25">
      <c r="A110" s="8">
        <f t="shared" ref="A110:A131" si="13">A109+1</f>
        <v>2003</v>
      </c>
      <c r="B110" s="3"/>
      <c r="C110" s="13">
        <v>0.58133058277462613</v>
      </c>
      <c r="D110" s="13">
        <v>0.60184055882026832</v>
      </c>
      <c r="E110" s="3"/>
      <c r="F110" s="3"/>
      <c r="G110" s="3"/>
      <c r="H110" s="3"/>
      <c r="I110" s="3"/>
      <c r="K110" s="2"/>
      <c r="L110" s="1"/>
    </row>
    <row r="111" spans="1:12" x14ac:dyDescent="0.25">
      <c r="A111" s="8">
        <f t="shared" si="13"/>
        <v>2004</v>
      </c>
      <c r="B111" s="3"/>
      <c r="C111" s="13">
        <v>0.58698770491803276</v>
      </c>
      <c r="D111" s="13">
        <v>0.60448823207443902</v>
      </c>
      <c r="E111" s="3"/>
      <c r="F111" s="3"/>
      <c r="G111" s="3"/>
      <c r="H111" s="3"/>
      <c r="I111" s="3"/>
      <c r="K111" s="2"/>
      <c r="L111" s="1"/>
    </row>
    <row r="112" spans="1:12" x14ac:dyDescent="0.25">
      <c r="A112" s="8">
        <f t="shared" si="13"/>
        <v>2005</v>
      </c>
      <c r="B112" s="3"/>
      <c r="C112" s="13">
        <v>0.59711792165618027</v>
      </c>
      <c r="D112" s="13">
        <v>0.60617469879518071</v>
      </c>
      <c r="E112" s="3"/>
      <c r="F112" s="3"/>
      <c r="G112" s="3"/>
      <c r="H112" s="3"/>
      <c r="I112" s="3"/>
      <c r="K112" s="2"/>
      <c r="L112" s="1"/>
    </row>
    <row r="113" spans="1:12" x14ac:dyDescent="0.25">
      <c r="A113" s="8">
        <f t="shared" si="13"/>
        <v>2006</v>
      </c>
      <c r="B113" s="3"/>
      <c r="C113" s="13">
        <v>0.60771249747627698</v>
      </c>
      <c r="D113" s="13">
        <v>0.61255319148936171</v>
      </c>
      <c r="E113" s="3"/>
      <c r="F113" s="3"/>
      <c r="G113" s="3"/>
      <c r="H113" s="3"/>
      <c r="I113" s="3"/>
      <c r="K113" s="2"/>
      <c r="L113" s="1"/>
    </row>
    <row r="114" spans="1:12" x14ac:dyDescent="0.25">
      <c r="A114" s="8">
        <f t="shared" si="13"/>
        <v>2007</v>
      </c>
      <c r="B114" s="3"/>
      <c r="C114" s="13">
        <v>0.61478676763650852</v>
      </c>
      <c r="D114" s="13">
        <v>0.61705035214968995</v>
      </c>
      <c r="E114" s="3"/>
      <c r="F114" s="3"/>
      <c r="G114" s="3"/>
      <c r="H114" s="3"/>
      <c r="I114" s="3"/>
      <c r="K114" s="2"/>
      <c r="L114" s="1"/>
    </row>
    <row r="115" spans="1:12" x14ac:dyDescent="0.25">
      <c r="A115" s="8">
        <f t="shared" si="13"/>
        <v>2008</v>
      </c>
      <c r="B115" s="3"/>
      <c r="C115" s="13">
        <v>0.62209072978303748</v>
      </c>
      <c r="D115" s="13">
        <v>0.61823450274241953</v>
      </c>
      <c r="E115" s="3"/>
      <c r="F115" s="3"/>
      <c r="G115" s="3"/>
      <c r="H115" s="3"/>
      <c r="I115" s="3"/>
      <c r="K115" s="2"/>
      <c r="L115" s="1"/>
    </row>
    <row r="116" spans="1:12" x14ac:dyDescent="0.25">
      <c r="A116" s="8">
        <f t="shared" si="13"/>
        <v>2009</v>
      </c>
      <c r="B116" s="3"/>
      <c r="C116" s="13">
        <v>0.63172776911076445</v>
      </c>
      <c r="D116" s="13">
        <v>0.6215192465192465</v>
      </c>
      <c r="E116" s="3"/>
      <c r="F116" s="3"/>
      <c r="G116" s="3"/>
      <c r="H116" s="3"/>
      <c r="I116" s="3"/>
      <c r="K116" s="2"/>
      <c r="L116" s="1"/>
    </row>
    <row r="117" spans="1:12" x14ac:dyDescent="0.25">
      <c r="A117" s="8">
        <f t="shared" si="13"/>
        <v>2010</v>
      </c>
      <c r="B117" s="3"/>
      <c r="C117" s="13">
        <v>0.63934426229508201</v>
      </c>
      <c r="D117" s="13">
        <v>0.62261291300394062</v>
      </c>
      <c r="E117" s="3"/>
      <c r="F117" s="3"/>
      <c r="G117" s="3"/>
      <c r="H117" s="3"/>
      <c r="I117" s="3"/>
      <c r="K117" s="2"/>
      <c r="L117" s="1"/>
    </row>
    <row r="118" spans="1:12" x14ac:dyDescent="0.25">
      <c r="A118" s="8">
        <f t="shared" si="13"/>
        <v>2011</v>
      </c>
      <c r="B118" s="3"/>
      <c r="C118" s="13">
        <v>0.64824553016540776</v>
      </c>
      <c r="D118" s="13">
        <v>0.62418920267438383</v>
      </c>
      <c r="E118" s="3"/>
      <c r="F118" s="3"/>
      <c r="G118" s="15"/>
      <c r="H118" s="3"/>
      <c r="I118" s="3"/>
      <c r="K118" s="2"/>
      <c r="L118" s="1"/>
    </row>
    <row r="119" spans="1:12" x14ac:dyDescent="0.25">
      <c r="A119" s="8">
        <f t="shared" si="13"/>
        <v>2012</v>
      </c>
      <c r="B119" s="3"/>
      <c r="C119" s="13">
        <v>0.65815548780487809</v>
      </c>
      <c r="D119" s="13">
        <v>0.6298167409608717</v>
      </c>
      <c r="E119" s="3"/>
      <c r="F119" s="3"/>
      <c r="G119" s="15"/>
      <c r="H119" s="3"/>
      <c r="I119" s="3"/>
      <c r="K119" s="2"/>
      <c r="L119" s="1"/>
    </row>
    <row r="120" spans="1:12" x14ac:dyDescent="0.25">
      <c r="A120" s="8">
        <f t="shared" si="13"/>
        <v>2013</v>
      </c>
      <c r="B120" s="3"/>
      <c r="C120" s="13">
        <v>0.67081800169827344</v>
      </c>
      <c r="D120" s="13">
        <v>0.64033448106246926</v>
      </c>
      <c r="E120" s="3"/>
      <c r="F120" s="3"/>
      <c r="G120" s="15"/>
      <c r="H120" s="3"/>
      <c r="I120" s="3"/>
      <c r="K120" s="2"/>
      <c r="L120" s="1"/>
    </row>
    <row r="121" spans="1:12" x14ac:dyDescent="0.25">
      <c r="A121" s="8">
        <f t="shared" si="13"/>
        <v>2014</v>
      </c>
      <c r="B121" s="3"/>
      <c r="C121" s="13">
        <v>0.67602207877256992</v>
      </c>
      <c r="D121" s="13">
        <v>0.64199922510654783</v>
      </c>
      <c r="E121" s="3"/>
      <c r="F121" s="3"/>
      <c r="G121" s="15"/>
      <c r="H121" s="3"/>
      <c r="I121" s="3"/>
      <c r="K121" s="2"/>
      <c r="L121" s="1"/>
    </row>
    <row r="122" spans="1:12" x14ac:dyDescent="0.25">
      <c r="A122" s="8">
        <f t="shared" si="13"/>
        <v>2015</v>
      </c>
      <c r="B122" s="3"/>
      <c r="C122" s="13">
        <v>0.67764073077993137</v>
      </c>
      <c r="D122" s="13">
        <v>0.64031468866928909</v>
      </c>
      <c r="E122" s="3"/>
      <c r="F122" s="3"/>
      <c r="G122" s="15"/>
      <c r="H122" s="3"/>
      <c r="I122" s="3"/>
      <c r="K122" s="2"/>
      <c r="L122" s="1"/>
    </row>
    <row r="123" spans="1:12" x14ac:dyDescent="0.25">
      <c r="A123" s="8">
        <f t="shared" si="13"/>
        <v>2016</v>
      </c>
      <c r="B123" s="3"/>
      <c r="C123" s="13">
        <v>0.68285976168652607</v>
      </c>
      <c r="D123" s="13">
        <v>0.64067249240121582</v>
      </c>
      <c r="E123" s="3"/>
      <c r="F123" s="3"/>
      <c r="G123" s="15"/>
      <c r="H123" s="3"/>
      <c r="I123" s="3"/>
      <c r="K123" s="2"/>
      <c r="L123" s="1"/>
    </row>
    <row r="124" spans="1:12" x14ac:dyDescent="0.25">
      <c r="A124" s="8">
        <f t="shared" si="13"/>
        <v>2017</v>
      </c>
      <c r="B124" s="3"/>
      <c r="C124" s="13">
        <v>0.7270833333333333</v>
      </c>
      <c r="D124" s="13">
        <v>0.69378974934530491</v>
      </c>
      <c r="E124" s="3"/>
      <c r="F124" s="3"/>
      <c r="G124" s="15"/>
      <c r="H124" s="3"/>
      <c r="I124" s="3"/>
      <c r="K124" s="2"/>
      <c r="L124" s="1"/>
    </row>
    <row r="125" spans="1:12" x14ac:dyDescent="0.25">
      <c r="A125" s="8">
        <f t="shared" si="13"/>
        <v>2018</v>
      </c>
      <c r="B125" s="3"/>
      <c r="C125" s="13">
        <v>0.74037000625614446</v>
      </c>
      <c r="D125" s="13">
        <v>0.70326821590593469</v>
      </c>
      <c r="E125" s="3"/>
      <c r="F125" s="3"/>
      <c r="G125" s="15"/>
      <c r="H125" s="3"/>
      <c r="I125" s="3"/>
      <c r="K125" s="2"/>
      <c r="L125" s="1"/>
    </row>
    <row r="126" spans="1:12" x14ac:dyDescent="0.25">
      <c r="A126" s="8">
        <f t="shared" si="13"/>
        <v>2019</v>
      </c>
      <c r="B126" s="3"/>
      <c r="C126" s="13">
        <v>0.74596702712285057</v>
      </c>
      <c r="D126" s="13">
        <v>0.70793591999259187</v>
      </c>
      <c r="E126" s="3"/>
      <c r="F126" s="3"/>
      <c r="G126" s="15"/>
      <c r="H126" s="3"/>
      <c r="I126" s="3"/>
      <c r="K126" s="2"/>
      <c r="L126" s="1"/>
    </row>
    <row r="127" spans="1:12" x14ac:dyDescent="0.25">
      <c r="A127" s="8">
        <f t="shared" si="13"/>
        <v>2020</v>
      </c>
      <c r="B127" s="3"/>
      <c r="C127" s="13">
        <v>0.74687089715536104</v>
      </c>
      <c r="D127" s="13">
        <v>0.70539229149501048</v>
      </c>
      <c r="E127" s="3"/>
      <c r="F127" s="3"/>
      <c r="G127" s="15"/>
      <c r="H127" s="3"/>
      <c r="I127" s="3"/>
      <c r="K127" s="2"/>
      <c r="L127" s="1"/>
    </row>
    <row r="128" spans="1:12" x14ac:dyDescent="0.25">
      <c r="A128" s="8">
        <f t="shared" si="13"/>
        <v>2021</v>
      </c>
      <c r="B128" s="3"/>
      <c r="C128" s="13">
        <v>0.74965289829920168</v>
      </c>
      <c r="D128" s="13">
        <v>0.70581837955410553</v>
      </c>
      <c r="E128" s="3"/>
      <c r="F128" s="3"/>
      <c r="G128" s="15"/>
      <c r="H128" s="3"/>
      <c r="I128" s="3"/>
      <c r="K128" s="2"/>
      <c r="L128" s="1"/>
    </row>
    <row r="129" spans="1:12" x14ac:dyDescent="0.25">
      <c r="A129" s="8">
        <f t="shared" si="13"/>
        <v>2022</v>
      </c>
      <c r="B129" s="3"/>
      <c r="C129" s="13">
        <v>0.75883882149046789</v>
      </c>
      <c r="D129" s="13">
        <v>0.71482924177914664</v>
      </c>
      <c r="E129" s="3"/>
      <c r="F129" s="3"/>
      <c r="G129" s="15"/>
      <c r="H129" s="3"/>
      <c r="I129" s="3"/>
      <c r="K129" s="2"/>
      <c r="L129" s="1"/>
    </row>
    <row r="130" spans="1:12" x14ac:dyDescent="0.25">
      <c r="A130" s="8">
        <f t="shared" si="13"/>
        <v>2023</v>
      </c>
      <c r="B130" s="3"/>
      <c r="C130" s="13">
        <v>0.77085297899699956</v>
      </c>
      <c r="D130" s="13">
        <v>0.72961797752808988</v>
      </c>
      <c r="E130" s="3"/>
      <c r="F130" s="3"/>
      <c r="G130" s="15"/>
      <c r="H130" s="3"/>
      <c r="I130" s="3"/>
      <c r="K130" s="2"/>
      <c r="L130" s="1"/>
    </row>
    <row r="131" spans="1:12" x14ac:dyDescent="0.25">
      <c r="A131" s="8">
        <f t="shared" si="13"/>
        <v>2024</v>
      </c>
      <c r="B131" s="3"/>
      <c r="C131" s="13">
        <v>0.77552584518436518</v>
      </c>
      <c r="D131" s="13">
        <v>0.73326182175739696</v>
      </c>
      <c r="E131" s="3"/>
      <c r="F131" s="3"/>
      <c r="G131" s="15"/>
      <c r="H131" s="3"/>
      <c r="I131" s="3"/>
      <c r="K131" s="2"/>
      <c r="L131" s="1"/>
    </row>
    <row r="132" spans="1:12" x14ac:dyDescent="0.25">
      <c r="A132" s="3"/>
      <c r="B132" s="3"/>
      <c r="C132" s="3"/>
      <c r="D132" s="3"/>
      <c r="E132" s="3"/>
      <c r="F132" s="3"/>
      <c r="G132" s="3"/>
      <c r="H132" s="3"/>
      <c r="I132" s="3"/>
      <c r="K132" s="2"/>
      <c r="L132" s="1"/>
    </row>
    <row r="133" spans="1:12" x14ac:dyDescent="0.25">
      <c r="A133" s="3"/>
      <c r="B133" s="3"/>
      <c r="C133" s="7" t="s">
        <v>23</v>
      </c>
      <c r="D133" s="3"/>
      <c r="E133" s="3"/>
      <c r="F133" s="3"/>
      <c r="G133" s="3"/>
      <c r="H133" s="3"/>
      <c r="I133" s="3"/>
      <c r="K133" s="2"/>
      <c r="L133" s="1"/>
    </row>
    <row r="134" spans="1:12" x14ac:dyDescent="0.25">
      <c r="A134" s="8">
        <v>2002</v>
      </c>
      <c r="B134" s="3"/>
      <c r="C134" s="12">
        <f>(((C83*C109)^(1/2))+((D83*D109)^(1/2)))/2</f>
        <v>0.53498745833081585</v>
      </c>
      <c r="D134" s="3"/>
      <c r="E134" s="3"/>
      <c r="F134" s="3"/>
      <c r="G134" s="3"/>
      <c r="H134" s="3"/>
      <c r="I134" s="3"/>
      <c r="K134" s="2"/>
      <c r="L134" s="1"/>
    </row>
    <row r="135" spans="1:12" x14ac:dyDescent="0.25">
      <c r="A135" s="8">
        <f t="shared" ref="A135:A156" si="14">A134+1</f>
        <v>2003</v>
      </c>
      <c r="B135" s="3"/>
      <c r="C135" s="12">
        <f>(((C84*C110)^(1/2))+((D84*D110)^(1/2)))/2</f>
        <v>0.53681289067593418</v>
      </c>
      <c r="D135" s="3"/>
      <c r="E135" s="3"/>
      <c r="F135" s="3"/>
      <c r="G135" s="3"/>
      <c r="H135" s="3"/>
      <c r="I135" s="3"/>
      <c r="K135" s="2"/>
      <c r="L135" s="1"/>
    </row>
    <row r="136" spans="1:12" x14ac:dyDescent="0.25">
      <c r="A136" s="8">
        <f t="shared" si="14"/>
        <v>2004</v>
      </c>
      <c r="B136" s="3"/>
      <c r="C136" s="12">
        <f>(((C85*C111)^(1/2))+((D85*D111)^(1/2)))/2</f>
        <v>0.53857712439513628</v>
      </c>
      <c r="D136" s="3"/>
      <c r="E136" s="3"/>
      <c r="F136" s="3"/>
      <c r="G136" s="3"/>
      <c r="H136" s="3"/>
      <c r="I136" s="3"/>
      <c r="K136" s="2"/>
      <c r="L136" s="1"/>
    </row>
    <row r="137" spans="1:12" x14ac:dyDescent="0.25">
      <c r="A137" s="8">
        <f t="shared" si="14"/>
        <v>2005</v>
      </c>
      <c r="B137" s="3"/>
      <c r="C137" s="12">
        <f>(((C86*C112)^(1/2))+((D86*D112)^(1/2)))/2</f>
        <v>0.53732206310114439</v>
      </c>
      <c r="D137" s="3"/>
      <c r="E137" s="3"/>
      <c r="F137" s="3"/>
      <c r="G137" s="3"/>
      <c r="H137" s="3"/>
      <c r="I137" s="3"/>
      <c r="K137" s="2"/>
      <c r="L137" s="1"/>
    </row>
    <row r="138" spans="1:12" x14ac:dyDescent="0.25">
      <c r="A138" s="8">
        <f t="shared" si="14"/>
        <v>2006</v>
      </c>
      <c r="B138" s="3"/>
      <c r="C138" s="12">
        <f>(((C87*C113)^(1/2))+((D87*D113)^(1/2)))/2</f>
        <v>0.5409003078561696</v>
      </c>
      <c r="D138" s="3"/>
      <c r="E138" s="3"/>
      <c r="F138" s="3"/>
      <c r="G138" s="3"/>
      <c r="H138" s="3"/>
      <c r="I138" s="3"/>
      <c r="K138" s="2"/>
      <c r="L138" s="1"/>
    </row>
    <row r="139" spans="1:12" x14ac:dyDescent="0.25">
      <c r="A139" s="8">
        <f t="shared" si="14"/>
        <v>2007</v>
      </c>
      <c r="B139" s="3"/>
      <c r="C139" s="12">
        <f>(((C88*C114)^(1/2))+((D88*D114)^(1/2)))/2</f>
        <v>0.54703483223691907</v>
      </c>
      <c r="D139" s="3"/>
      <c r="E139" s="3"/>
      <c r="F139" s="3"/>
      <c r="G139" s="3"/>
      <c r="H139" s="3"/>
      <c r="I139" s="3"/>
      <c r="K139" s="2"/>
      <c r="L139" s="1"/>
    </row>
    <row r="140" spans="1:12" x14ac:dyDescent="0.25">
      <c r="A140" s="8">
        <f t="shared" si="14"/>
        <v>2008</v>
      </c>
      <c r="B140" s="3"/>
      <c r="C140" s="12">
        <f>(((C89*C115)^(1/2))+((D89*D115)^(1/2)))/2</f>
        <v>0.54868297033330937</v>
      </c>
      <c r="D140" s="3"/>
      <c r="E140" s="3"/>
      <c r="F140" s="3"/>
      <c r="G140" s="3"/>
      <c r="H140" s="3"/>
      <c r="I140" s="3"/>
      <c r="K140" s="2"/>
      <c r="L140" s="1"/>
    </row>
    <row r="141" spans="1:12" x14ac:dyDescent="0.25">
      <c r="A141" s="8">
        <f t="shared" si="14"/>
        <v>2009</v>
      </c>
      <c r="B141" s="3"/>
      <c r="C141" s="12">
        <f>(((C90*C116)^(1/2))+((D90*D116)^(1/2)))/2</f>
        <v>0.54746522289187849</v>
      </c>
      <c r="D141" s="3"/>
      <c r="E141" s="3"/>
      <c r="F141" s="3"/>
      <c r="G141" s="3"/>
      <c r="H141" s="3"/>
      <c r="I141" s="3"/>
      <c r="K141" s="2"/>
      <c r="L141" s="1"/>
    </row>
    <row r="142" spans="1:12" x14ac:dyDescent="0.25">
      <c r="A142" s="8">
        <f t="shared" si="14"/>
        <v>2010</v>
      </c>
      <c r="B142" s="3"/>
      <c r="C142" s="12">
        <f>(((C91*C117)^(1/2))+((D91*D117)^(1/2)))/2</f>
        <v>0.54906350184340635</v>
      </c>
      <c r="D142" s="3"/>
      <c r="E142" s="3"/>
      <c r="F142" s="3"/>
      <c r="G142" s="3"/>
      <c r="H142" s="3"/>
      <c r="I142" s="3"/>
      <c r="K142" s="2"/>
      <c r="L142" s="1"/>
    </row>
    <row r="143" spans="1:12" x14ac:dyDescent="0.25">
      <c r="A143" s="8">
        <f t="shared" si="14"/>
        <v>2011</v>
      </c>
      <c r="B143" s="3"/>
      <c r="C143" s="12">
        <f>(((C92*C118)^(1/2))+((D92*D118)^(1/2)))/2</f>
        <v>0.5333580862368773</v>
      </c>
      <c r="D143" s="3"/>
      <c r="E143" s="3"/>
      <c r="F143" s="3"/>
      <c r="G143" s="3"/>
      <c r="H143" s="3"/>
      <c r="I143" s="3"/>
      <c r="K143" s="2"/>
      <c r="L143" s="1"/>
    </row>
    <row r="144" spans="1:12" x14ac:dyDescent="0.25">
      <c r="A144" s="8">
        <f t="shared" si="14"/>
        <v>2012</v>
      </c>
      <c r="B144" s="3"/>
      <c r="C144" s="12">
        <f>(((C93*C119)^(1/2))+((D93*D119)^(1/2)))/2</f>
        <v>0.53631815685215511</v>
      </c>
      <c r="D144" s="3"/>
      <c r="E144" s="3"/>
      <c r="F144" s="3"/>
      <c r="G144" s="3"/>
      <c r="H144" s="3"/>
      <c r="I144" s="3"/>
      <c r="K144" s="2"/>
      <c r="L144" s="1"/>
    </row>
    <row r="145" spans="1:16" x14ac:dyDescent="0.25">
      <c r="A145" s="8">
        <f t="shared" si="14"/>
        <v>2013</v>
      </c>
      <c r="B145" s="3"/>
      <c r="C145" s="12">
        <f>(((C94*C120)^(1/2))+((D94*D120)^(1/2)))/2</f>
        <v>0.54808002440735393</v>
      </c>
      <c r="D145" s="3"/>
      <c r="E145" s="3"/>
      <c r="F145" s="3"/>
      <c r="G145" s="3"/>
      <c r="H145" s="3"/>
      <c r="I145" s="3"/>
      <c r="K145" s="2"/>
      <c r="L145" s="1"/>
    </row>
    <row r="146" spans="1:16" x14ac:dyDescent="0.25">
      <c r="A146" s="8">
        <f t="shared" si="14"/>
        <v>2014</v>
      </c>
      <c r="B146" s="3"/>
      <c r="C146" s="12">
        <f>(((C95*C121)^(1/2))+((D95*D121)^(1/2)))/2</f>
        <v>0.54936614559880748</v>
      </c>
      <c r="D146" s="3"/>
      <c r="E146" s="3"/>
      <c r="F146" s="3"/>
      <c r="G146" s="3"/>
      <c r="H146" s="3"/>
      <c r="I146" s="3"/>
      <c r="K146" s="2"/>
      <c r="L146" s="1"/>
    </row>
    <row r="147" spans="1:16" x14ac:dyDescent="0.25">
      <c r="A147" s="8">
        <f t="shared" si="14"/>
        <v>2015</v>
      </c>
      <c r="B147" s="3"/>
      <c r="C147" s="12">
        <f>(((C96*C122)^(1/2))+((D96*D122)^(1/2)))/2</f>
        <v>0.56018597000034287</v>
      </c>
      <c r="D147" s="3"/>
      <c r="E147" s="3"/>
      <c r="F147" s="3"/>
      <c r="G147" s="3"/>
      <c r="H147" s="3"/>
      <c r="I147" s="3"/>
      <c r="K147" s="2"/>
      <c r="L147" s="1"/>
      <c r="O147" s="22"/>
      <c r="P147" s="22"/>
    </row>
    <row r="148" spans="1:16" x14ac:dyDescent="0.25">
      <c r="A148" s="8">
        <f t="shared" si="14"/>
        <v>2016</v>
      </c>
      <c r="B148" s="3"/>
      <c r="C148" s="12">
        <f>(((C97*C123)^(1/2))+((D97*D123)^(1/2)))/2</f>
        <v>0.56114596079419798</v>
      </c>
      <c r="D148" s="3"/>
      <c r="E148" s="3"/>
      <c r="F148" s="3"/>
      <c r="G148" s="3"/>
      <c r="H148" s="3"/>
      <c r="I148" s="3"/>
      <c r="K148" s="2"/>
      <c r="L148" s="1"/>
      <c r="O148" s="22"/>
      <c r="P148" s="22"/>
    </row>
    <row r="149" spans="1:16" x14ac:dyDescent="0.25">
      <c r="A149" s="8">
        <f t="shared" si="14"/>
        <v>2017</v>
      </c>
      <c r="B149" s="3"/>
      <c r="C149" s="12">
        <f>(((C98*C124)^(1/2))+((D98*D124)^(1/2)))/2</f>
        <v>0.58196324962828438</v>
      </c>
      <c r="D149" s="3"/>
      <c r="E149" s="3"/>
      <c r="F149" s="3"/>
      <c r="G149" s="3"/>
      <c r="H149" s="3"/>
      <c r="I149" s="3"/>
      <c r="K149" s="2"/>
      <c r="L149" s="1"/>
      <c r="O149" s="22"/>
      <c r="P149" s="22"/>
    </row>
    <row r="150" spans="1:16" x14ac:dyDescent="0.25">
      <c r="A150" s="8">
        <f t="shared" si="14"/>
        <v>2018</v>
      </c>
      <c r="B150" s="3"/>
      <c r="C150" s="12">
        <f>(((C99*C125)^(1/2))+((D99*D125)^(1/2)))/2</f>
        <v>0.58645937203277165</v>
      </c>
      <c r="D150" s="3"/>
      <c r="E150" s="3"/>
      <c r="F150" s="3"/>
      <c r="G150" s="3"/>
      <c r="H150" s="3"/>
      <c r="I150" s="3"/>
      <c r="K150" s="2"/>
      <c r="L150" s="1"/>
      <c r="O150" s="22"/>
      <c r="P150" s="22"/>
    </row>
    <row r="151" spans="1:16" x14ac:dyDescent="0.25">
      <c r="A151" s="8">
        <f t="shared" si="14"/>
        <v>2019</v>
      </c>
      <c r="B151" s="3"/>
      <c r="C151" s="12">
        <f>(((C100*C126)^(1/2))+((D100*D126)^(1/2)))/2</f>
        <v>0.58851068450372246</v>
      </c>
      <c r="D151" s="3"/>
      <c r="E151" s="3"/>
      <c r="F151" s="3"/>
      <c r="G151" s="3"/>
      <c r="H151" s="3"/>
      <c r="I151" s="3"/>
      <c r="K151" s="2"/>
      <c r="L151" s="1"/>
      <c r="O151" s="22"/>
      <c r="P151" s="22"/>
    </row>
    <row r="152" spans="1:16" x14ac:dyDescent="0.25">
      <c r="A152" s="8">
        <f t="shared" si="14"/>
        <v>2020</v>
      </c>
      <c r="B152" s="3"/>
      <c r="C152" s="12">
        <f>(((C101*C127)^(1/2))+((D101*D127)^(1/2)))/2</f>
        <v>0.5880210394679346</v>
      </c>
      <c r="D152" s="3"/>
      <c r="E152" s="3"/>
      <c r="F152" s="3"/>
      <c r="G152" s="3"/>
      <c r="H152" s="3"/>
      <c r="I152" s="3"/>
      <c r="K152" s="2"/>
      <c r="L152" s="1"/>
      <c r="O152" s="22"/>
      <c r="P152" s="22"/>
    </row>
    <row r="153" spans="1:16" x14ac:dyDescent="0.25">
      <c r="A153" s="8">
        <f t="shared" si="14"/>
        <v>2021</v>
      </c>
      <c r="B153" s="3"/>
      <c r="C153" s="12">
        <f>(((C102*C128)^(1/2))+((D102*D128)^(1/2)))/2</f>
        <v>0.58856752131173962</v>
      </c>
      <c r="D153" s="3"/>
      <c r="E153" s="3"/>
      <c r="F153" s="3"/>
      <c r="G153" s="3"/>
      <c r="H153" s="3"/>
      <c r="I153" s="3"/>
      <c r="K153" s="2"/>
      <c r="L153" s="1"/>
      <c r="O153" s="22"/>
      <c r="P153" s="22"/>
    </row>
    <row r="154" spans="1:16" x14ac:dyDescent="0.25">
      <c r="A154" s="8">
        <f t="shared" si="14"/>
        <v>2022</v>
      </c>
      <c r="B154" s="3"/>
      <c r="C154" s="12">
        <f>(((C103*C129)^(1/2))+((D103*D129)^(1/2)))/2</f>
        <v>0.58693163987784169</v>
      </c>
      <c r="D154" s="3"/>
      <c r="E154" s="3"/>
      <c r="F154" s="3"/>
      <c r="G154" s="3"/>
      <c r="H154" s="3"/>
      <c r="I154" s="3"/>
      <c r="K154" s="2"/>
      <c r="L154" s="1"/>
      <c r="O154" s="22"/>
      <c r="P154" s="22"/>
    </row>
    <row r="155" spans="1:16" x14ac:dyDescent="0.25">
      <c r="A155" s="8">
        <f t="shared" si="14"/>
        <v>2023</v>
      </c>
      <c r="B155" s="3"/>
      <c r="C155" s="12">
        <f>(((C104*C130)^(1/2))+((D104*D130)^(1/2)))/2</f>
        <v>0.58600935533289444</v>
      </c>
      <c r="D155" s="3"/>
      <c r="E155" s="3"/>
      <c r="F155" s="3"/>
      <c r="G155" s="3"/>
      <c r="H155" s="3"/>
      <c r="I155" s="3"/>
      <c r="K155" s="2"/>
      <c r="L155" s="1"/>
      <c r="O155" s="22"/>
      <c r="P155" s="22"/>
    </row>
    <row r="156" spans="1:16" x14ac:dyDescent="0.25">
      <c r="A156" s="8">
        <f t="shared" si="14"/>
        <v>2024</v>
      </c>
      <c r="B156" s="3"/>
      <c r="C156" s="12">
        <f>(((C105*C131)^(1/2))+((D105*D131)^(1/2)))/2</f>
        <v>0.58758375054629575</v>
      </c>
      <c r="D156" s="3"/>
      <c r="E156" s="3"/>
      <c r="F156" s="3"/>
      <c r="G156" s="3"/>
      <c r="H156" s="3"/>
      <c r="I156" s="3"/>
      <c r="K156" s="2"/>
      <c r="L156" s="1"/>
      <c r="O156" s="22"/>
      <c r="P156" s="22"/>
    </row>
    <row r="157" spans="1:16" x14ac:dyDescent="0.25">
      <c r="A157" s="3"/>
      <c r="B157" s="3"/>
      <c r="C157" s="3"/>
      <c r="D157" s="3"/>
      <c r="E157" s="3"/>
      <c r="F157" s="3"/>
      <c r="G157" s="3"/>
      <c r="H157" s="3"/>
      <c r="I157" s="3"/>
      <c r="K157" s="2"/>
      <c r="L157" s="1"/>
      <c r="O157" s="22"/>
      <c r="P157" s="22"/>
    </row>
    <row r="158" spans="1:16" x14ac:dyDescent="0.25">
      <c r="A158" s="4" t="s">
        <v>26</v>
      </c>
      <c r="B158" s="4"/>
      <c r="C158" s="4"/>
      <c r="D158" s="4"/>
      <c r="E158" s="5"/>
      <c r="F158" s="5"/>
      <c r="G158" s="5"/>
      <c r="H158" s="3"/>
      <c r="I158" s="3"/>
      <c r="K158" s="2"/>
      <c r="L158" s="1"/>
    </row>
    <row r="159" spans="1:16" x14ac:dyDescent="0.25">
      <c r="A159" s="6" t="s">
        <v>27</v>
      </c>
      <c r="B159" s="3"/>
      <c r="C159" s="3"/>
      <c r="D159" s="3"/>
      <c r="E159" s="6"/>
      <c r="F159" s="3"/>
      <c r="G159" s="3"/>
      <c r="H159" s="3"/>
      <c r="I159" s="3"/>
      <c r="K159" s="2"/>
      <c r="L159" s="1"/>
    </row>
    <row r="160" spans="1:16" x14ac:dyDescent="0.25">
      <c r="A160" s="3"/>
      <c r="B160" s="3"/>
      <c r="C160" s="7" t="s">
        <v>1</v>
      </c>
      <c r="D160" s="7" t="s">
        <v>2</v>
      </c>
      <c r="E160" s="3"/>
      <c r="F160" s="3"/>
      <c r="G160" s="3"/>
      <c r="H160" s="3"/>
      <c r="I160" s="3"/>
      <c r="K160" s="2"/>
      <c r="L160" s="1"/>
    </row>
    <row r="161" spans="1:12" x14ac:dyDescent="0.25">
      <c r="A161" s="8">
        <v>2002</v>
      </c>
      <c r="B161" s="3"/>
      <c r="C161" s="13">
        <v>0.69899999999999995</v>
      </c>
      <c r="D161" s="13">
        <v>0.70799999999999996</v>
      </c>
      <c r="E161" s="3"/>
      <c r="F161" s="3"/>
      <c r="G161" s="15"/>
      <c r="H161" s="3"/>
      <c r="I161" s="3"/>
      <c r="K161" s="2"/>
      <c r="L161" s="1"/>
    </row>
    <row r="162" spans="1:12" x14ac:dyDescent="0.25">
      <c r="A162" s="8">
        <f t="shared" ref="A162:A183" si="15">A161+1</f>
        <v>2003</v>
      </c>
      <c r="B162" s="3"/>
      <c r="C162" s="13">
        <v>0.68700000000000006</v>
      </c>
      <c r="D162" s="13">
        <v>0.69699999999999995</v>
      </c>
      <c r="E162" s="3"/>
      <c r="F162" s="3"/>
      <c r="G162" s="15"/>
      <c r="H162" s="3"/>
      <c r="I162" s="3"/>
      <c r="K162" s="2"/>
      <c r="L162" s="1"/>
    </row>
    <row r="163" spans="1:12" x14ac:dyDescent="0.25">
      <c r="A163" s="8">
        <f t="shared" si="15"/>
        <v>2004</v>
      </c>
      <c r="B163" s="3"/>
      <c r="C163" s="13">
        <v>0.68600000000000005</v>
      </c>
      <c r="D163" s="13">
        <v>0.69</v>
      </c>
      <c r="E163" s="3"/>
      <c r="F163" s="3"/>
      <c r="G163" s="15"/>
      <c r="H163" s="3"/>
      <c r="I163" s="3"/>
      <c r="K163" s="2"/>
      <c r="L163" s="1"/>
    </row>
    <row r="164" spans="1:12" x14ac:dyDescent="0.25">
      <c r="A164" s="8">
        <f t="shared" si="15"/>
        <v>2005</v>
      </c>
      <c r="B164" s="3"/>
      <c r="C164" s="13">
        <v>0.68200000000000005</v>
      </c>
      <c r="D164" s="13">
        <v>0.68100000000000005</v>
      </c>
      <c r="E164" s="3"/>
      <c r="F164" s="3"/>
      <c r="G164" s="15"/>
      <c r="H164" s="3"/>
      <c r="I164" s="3"/>
      <c r="K164" s="2"/>
      <c r="L164" s="1"/>
    </row>
    <row r="165" spans="1:12" x14ac:dyDescent="0.25">
      <c r="A165" s="8">
        <f t="shared" si="15"/>
        <v>2006</v>
      </c>
      <c r="B165" s="3"/>
      <c r="C165" s="13">
        <v>0.68899999999999995</v>
      </c>
      <c r="D165" s="13">
        <v>0.68300000000000005</v>
      </c>
      <c r="E165" s="3"/>
      <c r="F165" s="3"/>
      <c r="G165" s="15"/>
      <c r="H165" s="3"/>
      <c r="I165" s="3"/>
      <c r="K165" s="2"/>
      <c r="L165" s="1"/>
    </row>
    <row r="166" spans="1:12" x14ac:dyDescent="0.25">
      <c r="A166" s="8">
        <f t="shared" si="15"/>
        <v>2007</v>
      </c>
      <c r="B166" s="3"/>
      <c r="C166" s="13">
        <v>0.68600000000000005</v>
      </c>
      <c r="D166" s="13">
        <v>0.68300000000000005</v>
      </c>
      <c r="E166" s="3"/>
      <c r="F166" s="3"/>
      <c r="G166" s="15"/>
      <c r="H166" s="3"/>
      <c r="I166" s="3"/>
      <c r="K166" s="2"/>
      <c r="L166" s="1"/>
    </row>
    <row r="167" spans="1:12" x14ac:dyDescent="0.25">
      <c r="A167" s="8">
        <f t="shared" si="15"/>
        <v>2008</v>
      </c>
      <c r="B167" s="3"/>
      <c r="C167" s="13">
        <v>0.70199999999999996</v>
      </c>
      <c r="D167" s="13">
        <v>0.68400000000000005</v>
      </c>
      <c r="E167" s="3"/>
      <c r="F167" s="3"/>
      <c r="G167" s="15"/>
      <c r="H167" s="3"/>
      <c r="I167" s="3"/>
      <c r="K167" s="2"/>
      <c r="L167" s="1"/>
    </row>
    <row r="168" spans="1:12" x14ac:dyDescent="0.25">
      <c r="A168" s="8">
        <f t="shared" si="15"/>
        <v>2009</v>
      </c>
      <c r="B168" s="3"/>
      <c r="C168" s="13">
        <v>0.69399999999999995</v>
      </c>
      <c r="D168" s="13">
        <v>0.66700000000000004</v>
      </c>
      <c r="E168" s="3"/>
      <c r="F168" s="3"/>
      <c r="G168" s="15"/>
      <c r="H168" s="3"/>
      <c r="I168" s="3"/>
      <c r="K168" s="2"/>
      <c r="L168" s="1"/>
    </row>
    <row r="169" spans="1:12" x14ac:dyDescent="0.25">
      <c r="A169" s="8">
        <f t="shared" si="15"/>
        <v>2010</v>
      </c>
      <c r="B169" s="3"/>
      <c r="C169" s="13">
        <v>0.69</v>
      </c>
      <c r="D169" s="13">
        <v>0.65300000000000002</v>
      </c>
      <c r="E169" s="3"/>
      <c r="F169" s="3"/>
      <c r="G169" s="15"/>
      <c r="H169" s="3"/>
      <c r="I169" s="3"/>
      <c r="K169" s="2"/>
      <c r="L169" s="1"/>
    </row>
    <row r="170" spans="1:12" x14ac:dyDescent="0.25">
      <c r="A170" s="8">
        <f t="shared" si="15"/>
        <v>2011</v>
      </c>
      <c r="B170" s="3"/>
      <c r="C170" s="13">
        <v>0.69199999999999995</v>
      </c>
      <c r="D170" s="13">
        <v>0.66100000000000003</v>
      </c>
      <c r="E170" s="3"/>
      <c r="F170" s="3"/>
      <c r="G170" s="15"/>
      <c r="H170" s="3"/>
      <c r="I170" s="3"/>
      <c r="K170" s="2"/>
      <c r="L170" s="1"/>
    </row>
    <row r="171" spans="1:12" x14ac:dyDescent="0.25">
      <c r="A171" s="8">
        <f t="shared" si="15"/>
        <v>2012</v>
      </c>
      <c r="B171" s="3"/>
      <c r="C171" s="13">
        <v>0.69177179438900394</v>
      </c>
      <c r="D171" s="13">
        <v>0.65935997040325567</v>
      </c>
      <c r="E171" s="23"/>
      <c r="F171" s="3"/>
      <c r="G171" s="15"/>
      <c r="H171" s="3"/>
      <c r="I171" s="3"/>
      <c r="K171" s="2"/>
      <c r="L171" s="1"/>
    </row>
    <row r="172" spans="1:12" x14ac:dyDescent="0.25">
      <c r="A172" s="8">
        <f t="shared" si="15"/>
        <v>2013</v>
      </c>
      <c r="B172" s="3"/>
      <c r="C172" s="13">
        <v>0.68899476831091178</v>
      </c>
      <c r="D172" s="13">
        <v>0.65654614039930081</v>
      </c>
      <c r="E172" s="23"/>
      <c r="F172" s="3"/>
      <c r="G172" s="15"/>
      <c r="H172" s="3"/>
      <c r="I172" s="3"/>
      <c r="K172" s="2"/>
      <c r="L172" s="1"/>
    </row>
    <row r="173" spans="1:12" x14ac:dyDescent="0.25">
      <c r="A173" s="8">
        <f t="shared" si="15"/>
        <v>2014</v>
      </c>
      <c r="B173" s="3"/>
      <c r="C173" s="13">
        <v>0.70088331008833105</v>
      </c>
      <c r="D173" s="13">
        <v>0.69225166165892749</v>
      </c>
      <c r="E173" s="23"/>
      <c r="F173" s="3"/>
      <c r="G173" s="15"/>
      <c r="H173" s="3"/>
      <c r="I173" s="3"/>
      <c r="K173" s="2"/>
      <c r="L173" s="1"/>
    </row>
    <row r="174" spans="1:12" x14ac:dyDescent="0.25">
      <c r="A174" s="8">
        <f t="shared" si="15"/>
        <v>2015</v>
      </c>
      <c r="B174" s="3"/>
      <c r="C174" s="13">
        <v>0.69843779058954802</v>
      </c>
      <c r="D174" s="13">
        <v>0.68848737969856544</v>
      </c>
      <c r="E174" s="23"/>
      <c r="F174" s="3"/>
      <c r="G174" s="15"/>
      <c r="H174" s="3"/>
      <c r="I174" s="3"/>
      <c r="K174" s="2"/>
      <c r="L174" s="1"/>
    </row>
    <row r="175" spans="1:12" x14ac:dyDescent="0.25">
      <c r="A175" s="8">
        <f t="shared" si="15"/>
        <v>2016</v>
      </c>
      <c r="B175" s="3"/>
      <c r="C175" s="13">
        <v>0.69825597490080282</v>
      </c>
      <c r="D175" s="13">
        <v>0.68861242281147839</v>
      </c>
      <c r="E175" s="23"/>
      <c r="F175" s="3"/>
      <c r="G175" s="15"/>
      <c r="H175" s="3"/>
      <c r="I175" s="3"/>
      <c r="K175" s="2"/>
      <c r="L175" s="1"/>
    </row>
    <row r="176" spans="1:12" x14ac:dyDescent="0.25">
      <c r="A176" s="8">
        <f t="shared" si="15"/>
        <v>2017</v>
      </c>
      <c r="B176" s="3"/>
      <c r="C176" s="13">
        <v>0.69947663208153521</v>
      </c>
      <c r="D176" s="13">
        <v>0.69759014314187351</v>
      </c>
      <c r="E176" s="23"/>
      <c r="F176" s="3"/>
      <c r="G176" s="15"/>
      <c r="H176" s="3"/>
      <c r="I176" s="3"/>
      <c r="K176" s="2"/>
      <c r="L176" s="1"/>
    </row>
    <row r="177" spans="1:12" x14ac:dyDescent="0.25">
      <c r="A177" s="8">
        <f t="shared" si="15"/>
        <v>2018</v>
      </c>
      <c r="B177" s="3"/>
      <c r="C177" s="13">
        <v>0.70319343065693429</v>
      </c>
      <c r="D177" s="13">
        <v>0.69677535904615662</v>
      </c>
      <c r="E177" s="23"/>
      <c r="F177" s="3"/>
      <c r="G177" s="15"/>
      <c r="H177" s="3"/>
      <c r="I177" s="3"/>
      <c r="K177" s="2"/>
      <c r="L177" s="1"/>
    </row>
    <row r="178" spans="1:12" x14ac:dyDescent="0.25">
      <c r="A178" s="8">
        <f t="shared" si="15"/>
        <v>2019</v>
      </c>
      <c r="B178" s="3"/>
      <c r="C178" s="13">
        <v>0.68689077161337342</v>
      </c>
      <c r="D178" s="13">
        <v>0.68719949197133268</v>
      </c>
      <c r="E178" s="23"/>
      <c r="F178" s="3"/>
      <c r="G178" s="15"/>
      <c r="H178" s="3"/>
      <c r="I178" s="3"/>
      <c r="K178" s="2"/>
      <c r="L178" s="1"/>
    </row>
    <row r="179" spans="1:12" x14ac:dyDescent="0.25">
      <c r="A179" s="8">
        <f t="shared" si="15"/>
        <v>2020</v>
      </c>
      <c r="B179" s="3"/>
      <c r="C179" s="13">
        <v>0.68488424875170217</v>
      </c>
      <c r="D179" s="13">
        <v>0.68236463888637799</v>
      </c>
      <c r="E179" s="23"/>
      <c r="F179" s="3"/>
      <c r="G179" s="15"/>
      <c r="H179" s="3"/>
      <c r="I179" s="3"/>
      <c r="K179" s="2"/>
      <c r="L179" s="1"/>
    </row>
    <row r="180" spans="1:12" x14ac:dyDescent="0.25">
      <c r="A180" s="8">
        <f t="shared" si="15"/>
        <v>2021</v>
      </c>
      <c r="B180" s="3"/>
      <c r="C180" s="13">
        <v>0.66993820428934936</v>
      </c>
      <c r="D180" s="13">
        <v>0.68068212577821885</v>
      </c>
      <c r="E180" s="23"/>
      <c r="F180" s="3"/>
      <c r="G180" s="15"/>
      <c r="H180" s="3"/>
      <c r="I180" s="3"/>
      <c r="K180" s="2"/>
      <c r="L180" s="1"/>
    </row>
    <row r="181" spans="1:12" x14ac:dyDescent="0.25">
      <c r="A181" s="8">
        <f t="shared" si="15"/>
        <v>2022</v>
      </c>
      <c r="B181" s="3"/>
      <c r="C181" s="13">
        <v>0.68536052439912598</v>
      </c>
      <c r="D181" s="13">
        <v>0.68612144867023694</v>
      </c>
      <c r="E181" s="23"/>
      <c r="F181" s="3"/>
      <c r="G181" s="15"/>
      <c r="H181" s="3"/>
      <c r="I181" s="3"/>
      <c r="K181" s="2"/>
      <c r="L181" s="1"/>
    </row>
    <row r="182" spans="1:12" x14ac:dyDescent="0.25">
      <c r="A182" s="8">
        <f t="shared" si="15"/>
        <v>2023</v>
      </c>
      <c r="B182" s="3"/>
      <c r="C182" s="13">
        <v>0.67996020980285765</v>
      </c>
      <c r="D182" s="13">
        <v>0.68750567923671058</v>
      </c>
      <c r="E182" s="23"/>
      <c r="F182" s="3"/>
      <c r="G182" s="15"/>
      <c r="H182" s="3"/>
      <c r="I182" s="3"/>
      <c r="K182" s="2"/>
      <c r="L182" s="1"/>
    </row>
    <row r="183" spans="1:12" x14ac:dyDescent="0.25">
      <c r="A183" s="8">
        <f t="shared" si="15"/>
        <v>2024</v>
      </c>
      <c r="B183" s="3"/>
      <c r="C183" s="13">
        <v>0.69650793650793652</v>
      </c>
      <c r="D183" s="13">
        <v>0.69897356708147884</v>
      </c>
      <c r="E183" s="23"/>
      <c r="F183" s="3"/>
      <c r="G183" s="15"/>
      <c r="H183" s="3"/>
      <c r="I183" s="3"/>
      <c r="K183" s="2"/>
      <c r="L183" s="1"/>
    </row>
    <row r="184" spans="1:12" x14ac:dyDescent="0.25">
      <c r="A184" s="3"/>
      <c r="B184" s="3"/>
      <c r="C184" s="3"/>
      <c r="D184" s="3"/>
      <c r="E184" s="3"/>
      <c r="F184" s="3"/>
      <c r="G184" s="3"/>
      <c r="H184" s="3"/>
      <c r="I184" s="3"/>
      <c r="K184" s="2"/>
      <c r="L184" s="1"/>
    </row>
    <row r="185" spans="1:12" x14ac:dyDescent="0.25">
      <c r="A185" s="3"/>
      <c r="B185" s="3"/>
      <c r="C185" s="7" t="s">
        <v>30</v>
      </c>
      <c r="D185" s="3"/>
      <c r="E185" s="3"/>
      <c r="F185" s="3"/>
      <c r="G185" s="3"/>
      <c r="H185" s="3"/>
      <c r="I185" s="3"/>
      <c r="K185" s="2"/>
      <c r="L185" s="1"/>
    </row>
    <row r="186" spans="1:12" x14ac:dyDescent="0.25">
      <c r="A186" s="8">
        <v>2002</v>
      </c>
      <c r="B186" s="3"/>
      <c r="C186" s="12">
        <f>(C161+D161)/2</f>
        <v>0.70350000000000001</v>
      </c>
      <c r="D186" s="3"/>
      <c r="E186" s="3"/>
      <c r="F186" s="3"/>
      <c r="G186" s="3"/>
      <c r="H186" s="3"/>
      <c r="I186" s="3"/>
      <c r="K186" s="2"/>
      <c r="L186" s="1"/>
    </row>
    <row r="187" spans="1:12" x14ac:dyDescent="0.25">
      <c r="A187" s="8">
        <f t="shared" ref="A187:A208" si="16">A186+1</f>
        <v>2003</v>
      </c>
      <c r="B187" s="3"/>
      <c r="C187" s="12">
        <f>(C162+D162)/2</f>
        <v>0.69199999999999995</v>
      </c>
      <c r="D187" s="3"/>
      <c r="E187" s="3"/>
      <c r="F187" s="3"/>
      <c r="G187" s="3"/>
      <c r="H187" s="3"/>
      <c r="I187" s="3"/>
      <c r="K187" s="2"/>
      <c r="L187" s="1"/>
    </row>
    <row r="188" spans="1:12" x14ac:dyDescent="0.25">
      <c r="A188" s="8">
        <f t="shared" si="16"/>
        <v>2004</v>
      </c>
      <c r="B188" s="3"/>
      <c r="C188" s="12">
        <f>(C163+D163)/2</f>
        <v>0.68799999999999994</v>
      </c>
      <c r="D188" s="3"/>
      <c r="E188" s="3"/>
      <c r="F188" s="3"/>
      <c r="G188" s="3"/>
      <c r="H188" s="3"/>
      <c r="I188" s="3"/>
      <c r="K188" s="2"/>
      <c r="L188" s="1"/>
    </row>
    <row r="189" spans="1:12" x14ac:dyDescent="0.25">
      <c r="A189" s="8">
        <f t="shared" si="16"/>
        <v>2005</v>
      </c>
      <c r="B189" s="3"/>
      <c r="C189" s="12">
        <f>(C164+D164)/2</f>
        <v>0.68149999999999999</v>
      </c>
      <c r="D189" s="3"/>
      <c r="E189" s="3"/>
      <c r="F189" s="3"/>
      <c r="G189" s="3"/>
      <c r="H189" s="3"/>
      <c r="I189" s="3"/>
      <c r="K189" s="2"/>
      <c r="L189" s="1"/>
    </row>
    <row r="190" spans="1:12" x14ac:dyDescent="0.25">
      <c r="A190" s="8">
        <f t="shared" si="16"/>
        <v>2006</v>
      </c>
      <c r="B190" s="3"/>
      <c r="C190" s="12">
        <f>(C165+D165)/2</f>
        <v>0.68599999999999994</v>
      </c>
      <c r="D190" s="3"/>
      <c r="E190" s="3"/>
      <c r="F190" s="3"/>
      <c r="G190" s="3"/>
      <c r="H190" s="3"/>
      <c r="I190" s="3"/>
      <c r="K190" s="2"/>
      <c r="L190" s="1"/>
    </row>
    <row r="191" spans="1:12" x14ac:dyDescent="0.25">
      <c r="A191" s="8">
        <f t="shared" si="16"/>
        <v>2007</v>
      </c>
      <c r="B191" s="3"/>
      <c r="C191" s="12">
        <f>(C166+D166)/2</f>
        <v>0.68450000000000011</v>
      </c>
      <c r="D191" s="3"/>
      <c r="E191" s="3"/>
      <c r="F191" s="3"/>
      <c r="G191" s="3"/>
      <c r="H191" s="3"/>
      <c r="I191" s="3"/>
      <c r="L191" s="1"/>
    </row>
    <row r="192" spans="1:12" x14ac:dyDescent="0.25">
      <c r="A192" s="8">
        <f t="shared" si="16"/>
        <v>2008</v>
      </c>
      <c r="B192" s="3"/>
      <c r="C192" s="12">
        <f>(C167+D167)/2</f>
        <v>0.69300000000000006</v>
      </c>
      <c r="D192" s="3"/>
      <c r="E192" s="3"/>
      <c r="F192" s="3"/>
      <c r="G192" s="3"/>
      <c r="H192" s="3"/>
      <c r="I192" s="3"/>
      <c r="L192" s="1"/>
    </row>
    <row r="193" spans="1:12" x14ac:dyDescent="0.25">
      <c r="A193" s="8">
        <f t="shared" si="16"/>
        <v>2009</v>
      </c>
      <c r="B193" s="3"/>
      <c r="C193" s="12">
        <f>(C168+D168)/2</f>
        <v>0.68049999999999999</v>
      </c>
      <c r="D193" s="3"/>
      <c r="E193" s="3"/>
      <c r="F193" s="3"/>
      <c r="G193" s="3"/>
      <c r="H193" s="3"/>
      <c r="I193" s="3"/>
      <c r="L193" s="1"/>
    </row>
    <row r="194" spans="1:12" x14ac:dyDescent="0.25">
      <c r="A194" s="8">
        <f t="shared" si="16"/>
        <v>2010</v>
      </c>
      <c r="B194" s="3"/>
      <c r="C194" s="12">
        <f>(C169+D169)/2</f>
        <v>0.67149999999999999</v>
      </c>
      <c r="D194" s="3"/>
      <c r="E194" s="3"/>
      <c r="F194" s="3"/>
      <c r="G194" s="3"/>
      <c r="H194" s="3"/>
      <c r="I194" s="3"/>
      <c r="L194" s="1"/>
    </row>
    <row r="195" spans="1:12" x14ac:dyDescent="0.25">
      <c r="A195" s="8">
        <f t="shared" si="16"/>
        <v>2011</v>
      </c>
      <c r="B195" s="3"/>
      <c r="C195" s="12">
        <f>(C170+D170)/2</f>
        <v>0.67649999999999999</v>
      </c>
      <c r="D195" s="3"/>
      <c r="E195" s="3"/>
      <c r="F195" s="3"/>
      <c r="G195" s="3"/>
      <c r="H195" s="3"/>
      <c r="I195" s="3"/>
      <c r="L195" s="1"/>
    </row>
    <row r="196" spans="1:12" x14ac:dyDescent="0.25">
      <c r="A196" s="8">
        <f t="shared" si="16"/>
        <v>2012</v>
      </c>
      <c r="B196" s="3"/>
      <c r="C196" s="12">
        <f>(C171+D171)/2</f>
        <v>0.6755658823961298</v>
      </c>
      <c r="D196" s="3"/>
      <c r="E196" s="3"/>
      <c r="F196" s="3"/>
      <c r="G196" s="3"/>
      <c r="H196" s="3"/>
      <c r="I196" s="3"/>
      <c r="L196" s="1"/>
    </row>
    <row r="197" spans="1:12" x14ac:dyDescent="0.25">
      <c r="A197" s="8">
        <f t="shared" si="16"/>
        <v>2013</v>
      </c>
      <c r="B197" s="3"/>
      <c r="C197" s="12">
        <f>(C172+D172)/2</f>
        <v>0.6727704543551063</v>
      </c>
      <c r="D197" s="3"/>
      <c r="E197" s="3"/>
      <c r="F197" s="3"/>
      <c r="G197" s="3"/>
      <c r="H197" s="3"/>
      <c r="I197" s="3"/>
      <c r="L197" s="1"/>
    </row>
    <row r="198" spans="1:12" x14ac:dyDescent="0.25">
      <c r="A198" s="8">
        <f t="shared" si="16"/>
        <v>2014</v>
      </c>
      <c r="B198" s="3"/>
      <c r="C198" s="12">
        <f>(C173+D173)/2</f>
        <v>0.69656748587362927</v>
      </c>
      <c r="D198" s="3"/>
      <c r="E198" s="3"/>
      <c r="F198" s="3"/>
      <c r="G198" s="3"/>
      <c r="H198" s="3"/>
      <c r="I198" s="3"/>
      <c r="L198" s="1"/>
    </row>
    <row r="199" spans="1:12" x14ac:dyDescent="0.25">
      <c r="A199" s="8">
        <f t="shared" si="16"/>
        <v>2015</v>
      </c>
      <c r="B199" s="3"/>
      <c r="C199" s="12">
        <f>(C174+D174)/2</f>
        <v>0.69346258514405679</v>
      </c>
      <c r="D199" s="3"/>
      <c r="E199" s="3"/>
      <c r="F199" s="3"/>
      <c r="G199" s="3"/>
      <c r="H199" s="3"/>
      <c r="I199" s="3"/>
      <c r="L199" s="1"/>
    </row>
    <row r="200" spans="1:12" x14ac:dyDescent="0.25">
      <c r="A200" s="8">
        <f t="shared" si="16"/>
        <v>2016</v>
      </c>
      <c r="B200" s="3"/>
      <c r="C200" s="12">
        <f>(C175+D175)/2</f>
        <v>0.69343419885614055</v>
      </c>
      <c r="D200" s="3"/>
      <c r="E200" s="3"/>
      <c r="F200" s="3"/>
      <c r="G200" s="3"/>
      <c r="H200" s="3"/>
      <c r="I200" s="3"/>
      <c r="L200" s="1"/>
    </row>
    <row r="201" spans="1:12" x14ac:dyDescent="0.25">
      <c r="A201" s="8">
        <f t="shared" si="16"/>
        <v>2017</v>
      </c>
      <c r="B201" s="3"/>
      <c r="C201" s="12">
        <f>(C176+D176)/2</f>
        <v>0.69853338761170436</v>
      </c>
      <c r="D201" s="3"/>
      <c r="E201" s="3"/>
      <c r="F201" s="3"/>
      <c r="G201" s="3"/>
      <c r="H201" s="3"/>
      <c r="I201" s="3"/>
      <c r="L201" s="1"/>
    </row>
    <row r="202" spans="1:12" x14ac:dyDescent="0.25">
      <c r="A202" s="8">
        <f t="shared" si="16"/>
        <v>2018</v>
      </c>
      <c r="B202" s="3"/>
      <c r="C202" s="12">
        <f>(C177+D177)/2</f>
        <v>0.6999843948515454</v>
      </c>
      <c r="D202" s="3"/>
      <c r="E202" s="3"/>
      <c r="F202" s="3"/>
      <c r="G202" s="3"/>
      <c r="H202" s="3"/>
      <c r="I202" s="3"/>
      <c r="L202" s="1"/>
    </row>
    <row r="203" spans="1:12" x14ac:dyDescent="0.25">
      <c r="A203" s="8">
        <f t="shared" si="16"/>
        <v>2019</v>
      </c>
      <c r="B203" s="3"/>
      <c r="C203" s="12">
        <f>(C178+D178)/2</f>
        <v>0.68704513179235305</v>
      </c>
      <c r="D203" s="3"/>
      <c r="E203" s="3"/>
      <c r="F203" s="3"/>
      <c r="G203" s="3"/>
      <c r="H203" s="3"/>
      <c r="I203" s="3"/>
      <c r="L203" s="1"/>
    </row>
    <row r="204" spans="1:12" x14ac:dyDescent="0.25">
      <c r="A204" s="8">
        <f t="shared" si="16"/>
        <v>2020</v>
      </c>
      <c r="B204" s="3"/>
      <c r="C204" s="12">
        <f>(C179+D179)/2</f>
        <v>0.68362444381904008</v>
      </c>
      <c r="D204" s="3"/>
      <c r="E204" s="3"/>
      <c r="F204" s="3"/>
      <c r="G204" s="3"/>
      <c r="H204" s="3"/>
      <c r="I204" s="3"/>
      <c r="L204" s="1"/>
    </row>
    <row r="205" spans="1:12" x14ac:dyDescent="0.25">
      <c r="A205" s="8">
        <f t="shared" si="16"/>
        <v>2021</v>
      </c>
      <c r="B205" s="3"/>
      <c r="C205" s="12">
        <f>(C180+D180)/2</f>
        <v>0.67531016503378405</v>
      </c>
      <c r="D205" s="3"/>
      <c r="E205" s="3"/>
      <c r="F205" s="3"/>
      <c r="G205" s="3"/>
      <c r="H205" s="3"/>
      <c r="I205" s="3"/>
      <c r="L205" s="1"/>
    </row>
    <row r="206" spans="1:12" x14ac:dyDescent="0.25">
      <c r="A206" s="8">
        <f t="shared" si="16"/>
        <v>2022</v>
      </c>
      <c r="B206" s="3"/>
      <c r="C206" s="12">
        <f>(C181+D181)/2</f>
        <v>0.68574098653468152</v>
      </c>
      <c r="D206" s="3"/>
      <c r="E206" s="3"/>
      <c r="F206" s="3"/>
      <c r="G206" s="3"/>
      <c r="H206" s="3"/>
      <c r="I206" s="3"/>
      <c r="L206" s="1"/>
    </row>
    <row r="207" spans="1:12" x14ac:dyDescent="0.25">
      <c r="A207" s="8">
        <f t="shared" si="16"/>
        <v>2023</v>
      </c>
      <c r="B207" s="3"/>
      <c r="C207" s="12">
        <f>(C182+D182)/2</f>
        <v>0.68373294451978417</v>
      </c>
      <c r="D207" s="3"/>
      <c r="E207" s="3"/>
      <c r="F207" s="3"/>
      <c r="G207" s="3"/>
      <c r="H207" s="3"/>
      <c r="I207" s="3"/>
      <c r="L207" s="1"/>
    </row>
    <row r="208" spans="1:12" x14ac:dyDescent="0.25">
      <c r="A208" s="8">
        <f t="shared" si="16"/>
        <v>2024</v>
      </c>
      <c r="B208" s="3"/>
      <c r="C208" s="12">
        <f>(C183+D183)/2</f>
        <v>0.69774075179470763</v>
      </c>
      <c r="D208" s="3"/>
      <c r="E208" s="3"/>
      <c r="F208" s="3"/>
      <c r="G208" s="3"/>
      <c r="H208" s="3"/>
      <c r="I208" s="3"/>
      <c r="L208" s="1"/>
    </row>
    <row r="209" spans="1:13" x14ac:dyDescent="0.25">
      <c r="A209" s="3"/>
      <c r="B209" s="3"/>
      <c r="C209" s="3"/>
      <c r="D209" s="3"/>
      <c r="E209" s="3"/>
      <c r="F209" s="3"/>
      <c r="G209" s="3"/>
      <c r="H209" s="3"/>
      <c r="I209" s="3"/>
      <c r="L209" s="1"/>
    </row>
    <row r="210" spans="1:13" x14ac:dyDescent="0.25">
      <c r="A210" s="24" t="s">
        <v>5</v>
      </c>
      <c r="B210" s="16"/>
      <c r="C210" s="16"/>
      <c r="D210" s="16"/>
      <c r="E210" s="17"/>
      <c r="F210" s="17"/>
      <c r="G210" s="25"/>
      <c r="H210" s="3"/>
      <c r="I210" s="3"/>
      <c r="J210" s="32">
        <v>2023</v>
      </c>
      <c r="K210" s="32"/>
      <c r="L210" s="1"/>
    </row>
    <row r="211" spans="1:13" ht="14.4" x14ac:dyDescent="0.35">
      <c r="A211" s="3"/>
      <c r="B211" s="3" t="s">
        <v>6</v>
      </c>
      <c r="C211" s="3" t="s">
        <v>37</v>
      </c>
      <c r="D211" s="3" t="s">
        <v>38</v>
      </c>
      <c r="E211" s="3" t="s">
        <v>39</v>
      </c>
      <c r="F211" s="3" t="s">
        <v>40</v>
      </c>
      <c r="G211" s="3"/>
      <c r="H211" s="3"/>
      <c r="I211" s="3"/>
      <c r="J211" s="27" t="s">
        <v>47</v>
      </c>
      <c r="K211" s="28">
        <v>3.0000000000000001E-3</v>
      </c>
      <c r="L211" s="1"/>
      <c r="M211" s="1">
        <v>1</v>
      </c>
    </row>
    <row r="212" spans="1:13" x14ac:dyDescent="0.25">
      <c r="A212" s="8">
        <v>2002</v>
      </c>
      <c r="B212" s="18">
        <f t="shared" ref="B212:B220" si="17">1-(F212/E212)</f>
        <v>4.22478486881529E-2</v>
      </c>
      <c r="C212" s="19">
        <f>((((10/C5)*(1/C31))^(1/2))*(((C83*C109)^(1/2))*C161))^(1/3)</f>
        <v>0.53067718183858492</v>
      </c>
      <c r="D212" s="19">
        <f>(1*(((D83*D109)^(1/2))*D161))^(1/3)</f>
        <v>0.7647855275253681</v>
      </c>
      <c r="E212" s="19">
        <f>(C56*C134*C186)^(1/3)</f>
        <v>0.65421729119715966</v>
      </c>
      <c r="F212" s="19">
        <f>((1/2)*((1/C212)+(1/D212)))^-1</f>
        <v>0.62657801806948876</v>
      </c>
      <c r="G212" s="3"/>
      <c r="H212" s="3"/>
      <c r="I212" s="3"/>
      <c r="J212" s="27" t="s">
        <v>48</v>
      </c>
      <c r="K212" s="28">
        <v>4.0000000000000001E-3</v>
      </c>
      <c r="L212" s="1"/>
      <c r="M212" s="1">
        <v>2</v>
      </c>
    </row>
    <row r="213" spans="1:13" x14ac:dyDescent="0.25">
      <c r="A213" s="8">
        <f t="shared" ref="A213:A234" si="18">A212+1</f>
        <v>2003</v>
      </c>
      <c r="B213" s="18">
        <f t="shared" si="17"/>
        <v>4.1174695277211071E-2</v>
      </c>
      <c r="C213" s="19">
        <f>((((10/C6)*(1/C32))^(1/2))*(((C84*C110)^(1/2))*C162))^(1/3)</f>
        <v>0.53056498978953537</v>
      </c>
      <c r="D213" s="19">
        <f>(1*(((D84*D110)^(1/2))*D162))^(1/3)</f>
        <v>0.76145216332621557</v>
      </c>
      <c r="E213" s="19">
        <f>(C57*C135*C187)^(1/3)</f>
        <v>0.65223401299728523</v>
      </c>
      <c r="F213" s="19">
        <f>((1/2)*((1/C213)+(1/D213)))^-1</f>
        <v>0.6253784762626895</v>
      </c>
      <c r="G213" s="3"/>
      <c r="H213" s="3"/>
      <c r="I213" s="3"/>
      <c r="J213" s="27" t="s">
        <v>50</v>
      </c>
      <c r="K213" s="28">
        <v>7.0000000000000001E-3</v>
      </c>
      <c r="L213" s="1"/>
      <c r="M213" s="1">
        <v>3</v>
      </c>
    </row>
    <row r="214" spans="1:13" x14ac:dyDescent="0.25">
      <c r="A214" s="8">
        <f t="shared" si="18"/>
        <v>2004</v>
      </c>
      <c r="B214" s="18">
        <f t="shared" si="17"/>
        <v>3.9760090186797159E-2</v>
      </c>
      <c r="C214" s="19">
        <f>((((10/C7)*(1/C33))^(1/2))*(((C85*C111)^(1/2))*C163))^(1/3)</f>
        <v>0.53335454257594461</v>
      </c>
      <c r="D214" s="19">
        <f>(1*(((D85*D111)^(1/2))*D163))^(1/3)</f>
        <v>0.75944989926868756</v>
      </c>
      <c r="E214" s="19">
        <f>(C58*C136*C188)^(1/3)</f>
        <v>0.6525781598266821</v>
      </c>
      <c r="F214" s="19">
        <f>((1/2)*((1/C214)+(1/D214)))^-1</f>
        <v>0.62663159333803908</v>
      </c>
      <c r="G214" s="3"/>
      <c r="H214" s="3"/>
      <c r="I214" s="3"/>
      <c r="J214" s="27" t="s">
        <v>49</v>
      </c>
      <c r="K214" s="28">
        <v>0.01</v>
      </c>
      <c r="L214" s="1"/>
      <c r="M214" s="1">
        <v>4</v>
      </c>
    </row>
    <row r="215" spans="1:13" x14ac:dyDescent="0.25">
      <c r="A215" s="8">
        <f t="shared" si="18"/>
        <v>2005</v>
      </c>
      <c r="B215" s="18">
        <f t="shared" si="17"/>
        <v>6.5510416117156134E-2</v>
      </c>
      <c r="C215" s="19">
        <f>((((10/C8)*(1/C34))^(1/2))*(((C86*C112)^(1/2))*C164))^(1/3)</f>
        <v>0.48502228059667418</v>
      </c>
      <c r="D215" s="19">
        <f>(1*(((D86*D112)^(1/2))*D164))^(1/3)</f>
        <v>0.76266124522945766</v>
      </c>
      <c r="E215" s="19">
        <f>(C59*C137*C189)^(1/3)</f>
        <v>0.63451874631692673</v>
      </c>
      <c r="F215" s="19">
        <f>((1/2)*((1/C215)+(1/D215)))^-1</f>
        <v>0.5929511592115686</v>
      </c>
      <c r="G215" s="3"/>
      <c r="H215" s="3"/>
      <c r="I215" s="3"/>
      <c r="J215" s="27" t="s">
        <v>51</v>
      </c>
      <c r="K215" s="28">
        <v>1.2999999999999999E-2</v>
      </c>
      <c r="L215" s="1"/>
      <c r="M215" s="1">
        <v>5</v>
      </c>
    </row>
    <row r="216" spans="1:13" x14ac:dyDescent="0.25">
      <c r="A216" s="8">
        <f t="shared" si="18"/>
        <v>2006</v>
      </c>
      <c r="B216" s="18">
        <f t="shared" si="17"/>
        <v>6.3413158717774198E-2</v>
      </c>
      <c r="C216" s="19">
        <f>((((10/C9)*(1/C35))^(1/2))*(((C87*C113)^(1/2))*C165))^(1/3)</f>
        <v>0.49069431839411548</v>
      </c>
      <c r="D216" s="19">
        <f>(1*(((D87*D113)^(1/2))*D165))^(1/3)</f>
        <v>0.76474012151520776</v>
      </c>
      <c r="E216" s="19">
        <f>(C60*C138*C190)^(1/3)</f>
        <v>0.63828231377544487</v>
      </c>
      <c r="F216" s="19">
        <f>((1/2)*((1/C216)+(1/D216)))^-1</f>
        <v>0.59780681610525443</v>
      </c>
      <c r="G216" s="3"/>
      <c r="H216" s="3"/>
      <c r="I216" s="3"/>
      <c r="J216" s="27" t="s">
        <v>0</v>
      </c>
      <c r="K216" s="28">
        <v>2.1000000000000001E-2</v>
      </c>
      <c r="L216" s="1"/>
      <c r="M216" s="1">
        <v>6</v>
      </c>
    </row>
    <row r="217" spans="1:13" x14ac:dyDescent="0.25">
      <c r="A217" s="8">
        <f t="shared" si="18"/>
        <v>2007</v>
      </c>
      <c r="B217" s="18">
        <f t="shared" si="17"/>
        <v>5.7743697851717957E-2</v>
      </c>
      <c r="C217" s="19">
        <f>((((10/C10)*(1/C36))^(1/2))*(((C88*C114)^(1/2))*C166))^(1/3)</f>
        <v>0.50097986975990771</v>
      </c>
      <c r="D217" s="19">
        <f>(1*(((D88*D114)^(1/2))*D166))^(1/3)</f>
        <v>0.75947204387176859</v>
      </c>
      <c r="E217" s="19">
        <f>(C61*C139*C191)^(1/3)</f>
        <v>0.64071771305946779</v>
      </c>
      <c r="F217" s="19">
        <f>((1/2)*((1/C217)+(1/D217)))^-1</f>
        <v>0.60372030302831814</v>
      </c>
      <c r="G217" s="3"/>
      <c r="H217" s="3"/>
      <c r="I217" s="3"/>
      <c r="J217" s="27" t="s">
        <v>52</v>
      </c>
      <c r="K217" s="28">
        <v>2.4E-2</v>
      </c>
      <c r="L217" s="1"/>
      <c r="M217" s="1">
        <v>7</v>
      </c>
    </row>
    <row r="218" spans="1:13" x14ac:dyDescent="0.25">
      <c r="A218" s="8">
        <f t="shared" si="18"/>
        <v>2008</v>
      </c>
      <c r="B218" s="18">
        <f t="shared" si="17"/>
        <v>4.5612645913558736E-2</v>
      </c>
      <c r="C218" s="19">
        <f>((((10/C11)*(1/C37))^(1/2))*(((C89*C115)^(1/2))*C167))^(1/3)</f>
        <v>0.52645458246179666</v>
      </c>
      <c r="D218" s="19">
        <f>(1*(((D89*D115)^(1/2))*D167))^(1/3)</f>
        <v>0.76008535331945848</v>
      </c>
      <c r="E218" s="19">
        <f>(C62*C140*C192)^(1/3)</f>
        <v>0.65178644128341334</v>
      </c>
      <c r="F218" s="19">
        <f>((1/2)*((1/C218)+(1/D218)))^-1</f>
        <v>0.62205673712589449</v>
      </c>
      <c r="G218" s="3"/>
      <c r="H218" s="3"/>
      <c r="I218" s="3"/>
      <c r="J218" s="27" t="s">
        <v>55</v>
      </c>
      <c r="K218" s="28">
        <v>3.1E-2</v>
      </c>
      <c r="L218" s="1"/>
      <c r="M218" s="1">
        <v>8</v>
      </c>
    </row>
    <row r="219" spans="1:13" x14ac:dyDescent="0.25">
      <c r="A219" s="8">
        <f t="shared" si="18"/>
        <v>2009</v>
      </c>
      <c r="B219" s="18">
        <f t="shared" si="17"/>
        <v>1.0523999368581949E-2</v>
      </c>
      <c r="C219" s="19">
        <f>((((10/C12)*(1/C38))^(1/2))*(((C90*C116)^(1/2))*C168))^(1/3)</f>
        <v>0.65092580106365105</v>
      </c>
      <c r="D219" s="19">
        <f>(1*(((D90*D116)^(1/2))*D168))^(1/3)</f>
        <v>0.76056099365407459</v>
      </c>
      <c r="E219" s="19">
        <f>(C63*C141*C193)^(1/3)</f>
        <v>0.70894647218195428</v>
      </c>
      <c r="F219" s="19">
        <f>((1/2)*((1/C219)+(1/D219)))^-1</f>
        <v>0.701485519956353</v>
      </c>
      <c r="G219" s="3"/>
      <c r="H219" s="3"/>
      <c r="I219" s="3"/>
      <c r="J219" s="27" t="s">
        <v>46</v>
      </c>
      <c r="K219" s="28">
        <v>3.1E-2</v>
      </c>
      <c r="L219" s="1"/>
      <c r="M219" s="1">
        <v>9</v>
      </c>
    </row>
    <row r="220" spans="1:13" x14ac:dyDescent="0.25">
      <c r="A220" s="8">
        <f t="shared" si="18"/>
        <v>2010</v>
      </c>
      <c r="B220" s="18">
        <f t="shared" si="17"/>
        <v>6.7027702486913143E-2</v>
      </c>
      <c r="C220" s="19">
        <f>((((10/C13)*(1/C39))^(1/2))*(((C91*C117)^(1/2))*C169))^(1/3)</f>
        <v>0.48518722948304482</v>
      </c>
      <c r="D220" s="19">
        <f>(1*(((D91*D117)^(1/2))*D169))^(1/3)</f>
        <v>0.75542337849763419</v>
      </c>
      <c r="E220" s="19">
        <f>(C64*C142*C194)^(1/3)</f>
        <v>0.63332340668124976</v>
      </c>
      <c r="F220" s="19">
        <f>((1/2)*((1/C220)+(1/D220)))^-1</f>
        <v>0.59087319380022063</v>
      </c>
      <c r="G220" s="3"/>
      <c r="H220" s="3"/>
      <c r="I220" s="3"/>
      <c r="J220" s="27" t="s">
        <v>56</v>
      </c>
      <c r="K220" s="30">
        <v>3.3000000000000002E-2</v>
      </c>
      <c r="L220" s="1"/>
      <c r="M220" s="1">
        <v>10</v>
      </c>
    </row>
    <row r="221" spans="1:13" x14ac:dyDescent="0.25">
      <c r="A221" s="8">
        <f t="shared" si="18"/>
        <v>2011</v>
      </c>
      <c r="B221" s="18">
        <f t="shared" ref="B221:B226" si="19">1-(F221/E221)</f>
        <v>6.7691975078150945E-2</v>
      </c>
      <c r="C221" s="19">
        <f>((((10/C14)*(1/C40))^(1/2))*(((C92*C118)^(1/2))*C170))^(1/3)</f>
        <v>0.48619890482777672</v>
      </c>
      <c r="D221" s="19">
        <f>(1*(((D92*D118)^(1/2))*D170))^(1/3)</f>
        <v>0.77589245075744917</v>
      </c>
      <c r="E221" s="19">
        <f>(C65*C143*C195)^(1/3)</f>
        <v>0.6412026131709182</v>
      </c>
      <c r="F221" s="19">
        <f>((1/2)*((1/C221)+(1/D221)))^-1</f>
        <v>0.59779834186010716</v>
      </c>
      <c r="G221" s="3"/>
      <c r="H221" s="3"/>
      <c r="I221" s="3"/>
      <c r="J221" s="29" t="s">
        <v>44</v>
      </c>
      <c r="K221" s="31">
        <v>6.4000000000000001E-2</v>
      </c>
      <c r="L221" s="1"/>
      <c r="M221" s="1">
        <v>24</v>
      </c>
    </row>
    <row r="222" spans="1:13" x14ac:dyDescent="0.25">
      <c r="A222" s="8">
        <f t="shared" si="18"/>
        <v>2012</v>
      </c>
      <c r="B222" s="18">
        <f t="shared" si="19"/>
        <v>2.5604574980996331E-2</v>
      </c>
      <c r="C222" s="19">
        <f>((((10/C15)*(1/C41))^(1/2))*(((C93*C119)^(1/2))*C171))^(1/3)</f>
        <v>0.61190475250724619</v>
      </c>
      <c r="D222" s="19">
        <f>(1*(((D93*D119)^(1/2))*D171))^(1/3)</f>
        <v>0.77641078077392589</v>
      </c>
      <c r="E222" s="19">
        <f>(C66*C144*C196)^(1/3)</f>
        <v>0.70239588732128577</v>
      </c>
      <c r="F222" s="19">
        <f>((1/2)*((1/C222)+(1/D222)))^-1</f>
        <v>0.68441133915802443</v>
      </c>
      <c r="G222" s="3"/>
      <c r="H222" s="3"/>
      <c r="I222" s="3"/>
      <c r="K222" s="2"/>
      <c r="L222" s="1"/>
    </row>
    <row r="223" spans="1:13" x14ac:dyDescent="0.25">
      <c r="A223" s="8">
        <f t="shared" si="18"/>
        <v>2013</v>
      </c>
      <c r="B223" s="18">
        <f t="shared" si="19"/>
        <v>6.0271760892599446E-2</v>
      </c>
      <c r="C223" s="19">
        <f>((((10/C16)*(1/C42))^(1/2))*(((C94*C120)^(1/2))*C172))^(1/3)</f>
        <v>0.49910494578601527</v>
      </c>
      <c r="D223" s="19">
        <f>(1*(((D94*D120)^(1/2))*D172))^(1/3)</f>
        <v>0.77200857864451733</v>
      </c>
      <c r="E223" s="19">
        <f>(C67*C145*C197)^(1/3)</f>
        <v>0.6451450629171559</v>
      </c>
      <c r="F223" s="19">
        <f>((1/2)*((1/C223)+(1/D223)))^-1</f>
        <v>0.60626103394397202</v>
      </c>
      <c r="G223" s="3"/>
      <c r="H223" s="3"/>
      <c r="I223" s="3"/>
      <c r="J223" s="1" t="s">
        <v>57</v>
      </c>
      <c r="K223" s="2"/>
      <c r="L223" s="1"/>
    </row>
    <row r="224" spans="1:13" x14ac:dyDescent="0.25">
      <c r="A224" s="8">
        <f t="shared" si="18"/>
        <v>2014</v>
      </c>
      <c r="B224" s="18">
        <f t="shared" si="19"/>
        <v>4.8670985234475217E-2</v>
      </c>
      <c r="C224" s="19">
        <f>((((10/C17)*(1/C43))^(1/2))*(((C95*C121)^(1/2))*C173))^(1/3)</f>
        <v>0.52741737583020698</v>
      </c>
      <c r="D224" s="19">
        <f>(1*(((D95*D121)^(1/2))*D173))^(1/3)</f>
        <v>0.78604036713717051</v>
      </c>
      <c r="E224" s="19">
        <f>(C68*C146*C198)^(1/3)</f>
        <v>0.66356341172911049</v>
      </c>
      <c r="F224" s="19">
        <f>((1/2)*((1/C224)+(1/D224)))^-1</f>
        <v>0.63126712671470497</v>
      </c>
      <c r="G224" s="3"/>
      <c r="H224" s="3"/>
      <c r="I224" s="3"/>
      <c r="K224" s="2"/>
      <c r="L224" s="1"/>
    </row>
    <row r="225" spans="1:12" x14ac:dyDescent="0.25">
      <c r="A225" s="8">
        <f t="shared" si="18"/>
        <v>2015</v>
      </c>
      <c r="B225" s="18">
        <f t="shared" si="19"/>
        <v>2.5768766099432239E-2</v>
      </c>
      <c r="C225" s="19">
        <f>((((10/C18)*(1/C44))^(1/2))*(((C96*C122)^(1/2))*C174))^(1/3)</f>
        <v>0.58018586610925138</v>
      </c>
      <c r="D225" s="19">
        <f>(1*(((D96*D122)^(1/2))*D174))^(1/3)</f>
        <v>0.7724681443857403</v>
      </c>
      <c r="E225" s="19">
        <f>(C69*C147*C199)^(1/3)</f>
        <v>0.68018796853456986</v>
      </c>
      <c r="F225" s="19">
        <f>((1/2)*((1/C225)+(1/D225)))^-1</f>
        <v>0.66266036386975458</v>
      </c>
      <c r="G225" s="3"/>
      <c r="H225" s="3"/>
      <c r="I225" s="3"/>
      <c r="K225" s="2"/>
      <c r="L225" s="1"/>
    </row>
    <row r="226" spans="1:12" x14ac:dyDescent="0.25">
      <c r="A226" s="8">
        <f t="shared" si="18"/>
        <v>2016</v>
      </c>
      <c r="B226" s="18">
        <f t="shared" si="19"/>
        <v>5.419173350437323E-2</v>
      </c>
      <c r="C226" s="19">
        <f>((((10/C19)*(1/C45))^(1/2))*(((C97*C123)^(1/2))*C175))^(1/3)</f>
        <v>0.51425839459019085</v>
      </c>
      <c r="D226" s="19">
        <f>(1*(((D97*D123)^(1/2))*D175))^(1/3)</f>
        <v>0.77258683610454881</v>
      </c>
      <c r="E226" s="19">
        <f>(C70*C148*C200)^(1/3)</f>
        <v>0.65287383912619101</v>
      </c>
      <c r="F226" s="19">
        <f>((1/2)*((1/C226)+(1/D226)))^-1</f>
        <v>0.61749347402428745</v>
      </c>
      <c r="G226" s="3"/>
      <c r="H226" s="3"/>
      <c r="I226" s="3"/>
      <c r="K226" s="2"/>
      <c r="L226" s="1"/>
    </row>
    <row r="227" spans="1:12" x14ac:dyDescent="0.25">
      <c r="A227" s="8">
        <f t="shared" si="18"/>
        <v>2017</v>
      </c>
      <c r="B227" s="18">
        <f t="shared" ref="B227" si="20">1-(F227/E227)</f>
        <v>2.7481053207796258E-2</v>
      </c>
      <c r="C227" s="19">
        <f>((((10/C20)*(1/C46))^(1/2))*(((C98*C124)^(1/2))*C176))^(1/3)</f>
        <v>0.58364398864906608</v>
      </c>
      <c r="D227" s="19">
        <f>(1*(((D98*D124)^(1/2))*D176))^(1/3)</f>
        <v>0.7862990753700152</v>
      </c>
      <c r="E227" s="19">
        <f>(C71*C149*C201)^(1/3)</f>
        <v>0.68891428226055051</v>
      </c>
      <c r="F227" s="19">
        <f>((1/2)*((1/C227)+(1/D227)))^-1</f>
        <v>0.66998219221413757</v>
      </c>
      <c r="G227" s="3"/>
      <c r="H227" s="3"/>
      <c r="I227" s="3"/>
      <c r="K227" s="2"/>
      <c r="L227" s="1"/>
    </row>
    <row r="228" spans="1:12" x14ac:dyDescent="0.25">
      <c r="A228" s="8">
        <f t="shared" si="18"/>
        <v>2018</v>
      </c>
      <c r="B228" s="18">
        <f t="shared" ref="B228:B229" si="21">1-(F228/E228)</f>
        <v>2.7203165110274208E-2</v>
      </c>
      <c r="C228" s="19">
        <f>((((10/C21)*(1/C47))^(1/2))*(((C99*C125)^(1/2))*C177))^(1/3)</f>
        <v>0.58644324218120225</v>
      </c>
      <c r="D228" s="19">
        <f>(1*(((D99*D125)^(1/2))*D177))^(1/3)</f>
        <v>0.78777240950350336</v>
      </c>
      <c r="E228" s="19">
        <f>(C72*C150*C202)^(1/3)</f>
        <v>0.6911617705101929</v>
      </c>
      <c r="F228" s="19">
        <f>((1/2)*((1/C228)+(1/D228)))^-1</f>
        <v>0.6723599827490947</v>
      </c>
      <c r="G228" s="3"/>
      <c r="H228" s="3"/>
      <c r="I228" s="3"/>
      <c r="K228" s="2"/>
      <c r="L228" s="1"/>
    </row>
    <row r="229" spans="1:12" x14ac:dyDescent="0.25">
      <c r="A229" s="8">
        <f t="shared" si="18"/>
        <v>2019</v>
      </c>
      <c r="B229" s="18">
        <f t="shared" si="21"/>
        <v>5.499990440787117E-2</v>
      </c>
      <c r="C229" s="19">
        <f>((((10/C22)*(1/C48))^(1/2))*(((C100*C126)^(1/2))*C178))^(1/3)</f>
        <v>0.51904348989669336</v>
      </c>
      <c r="D229" s="19">
        <f>(1*(((D100*D126)^(1/2))*D178))^(1/3)</f>
        <v>0.78501196221140257</v>
      </c>
      <c r="E229" s="19">
        <f>(C73*C151*C203)^(1/3)</f>
        <v>0.66127500424251595</v>
      </c>
      <c r="F229" s="19">
        <f>((1/2)*((1/C229)+(1/D229)))^-1</f>
        <v>0.62490494222186299</v>
      </c>
      <c r="G229" s="3"/>
      <c r="H229" s="3"/>
      <c r="I229" s="3"/>
      <c r="K229" s="2"/>
      <c r="L229" s="1"/>
    </row>
    <row r="230" spans="1:12" x14ac:dyDescent="0.25">
      <c r="A230" s="8">
        <f t="shared" si="18"/>
        <v>2020</v>
      </c>
      <c r="B230" s="18">
        <f t="shared" ref="B230:B231" si="22">1-(F230/E230)</f>
        <v>1.1912285643020049E-2</v>
      </c>
      <c r="C230" s="19">
        <f>((((10/C23)*(1/C49))^(1/2))*(((C101*C127)^(1/2))*C179))^(1/3)</f>
        <v>0.64949954634710061</v>
      </c>
      <c r="D230" s="19">
        <f>(1*(((D101*D127)^(1/2))*D179))^(1/3)</f>
        <v>0.78269692793584977</v>
      </c>
      <c r="E230" s="19">
        <f>(C74*C152*C204)^(1/3)</f>
        <v>0.71846295018997242</v>
      </c>
      <c r="F230" s="19">
        <f>((1/2)*((1/C230)+(1/D230)))^-1</f>
        <v>0.70990441430338258</v>
      </c>
      <c r="G230" s="3"/>
      <c r="H230" s="3"/>
      <c r="I230" s="3"/>
      <c r="K230" s="2"/>
      <c r="L230" s="1"/>
    </row>
    <row r="231" spans="1:12" x14ac:dyDescent="0.25">
      <c r="A231" s="8">
        <f t="shared" si="18"/>
        <v>2021</v>
      </c>
      <c r="B231" s="18">
        <f t="shared" si="22"/>
        <v>5.4373657760937832E-2</v>
      </c>
      <c r="C231" s="19">
        <f>((((10/C24)*(1/C50))^(1/2))*(((C102*C128)^(1/2))*C180))^(1/3)</f>
        <v>0.51676828201534653</v>
      </c>
      <c r="D231" s="19">
        <f>(1*(((D102*D128)^(1/2))*D180))^(1/3)</f>
        <v>0.78213180996307285</v>
      </c>
      <c r="E231" s="19">
        <f>(C75*C153*C205)^(1/3)</f>
        <v>0.65812817777974109</v>
      </c>
      <c r="F231" s="19">
        <f>((1/2)*((1/C231)+(1/D231)))^-1</f>
        <v>0.62234334147831583</v>
      </c>
      <c r="G231" s="3"/>
      <c r="H231" s="3"/>
      <c r="I231" s="3"/>
      <c r="K231" s="2"/>
      <c r="L231" s="1"/>
    </row>
    <row r="232" spans="1:12" x14ac:dyDescent="0.25">
      <c r="A232" s="8">
        <f t="shared" si="18"/>
        <v>2022</v>
      </c>
      <c r="B232" s="18">
        <f t="shared" ref="B232" si="23">1-(F232/E232)</f>
        <v>1.5080893930065398E-2</v>
      </c>
      <c r="C232" s="19">
        <f>((((10/C25)*(1/C51))^(1/2))*(((C103*C129)^(1/2))*C181))^(1/3)</f>
        <v>0.64664935522242095</v>
      </c>
      <c r="D232" s="19">
        <f>(1*(((D103*D129)^(1/2))*D181))^(1/3)</f>
        <v>0.79198621286643678</v>
      </c>
      <c r="E232" s="19">
        <f>(C76*C154*C206)^(1/3)</f>
        <v>0.7228781707370191</v>
      </c>
      <c r="F232" s="19">
        <f>((1/2)*((1/C232)+(1/D232)))^-1</f>
        <v>0.71197652171977444</v>
      </c>
      <c r="G232" s="3"/>
      <c r="H232" s="3"/>
      <c r="I232" s="3"/>
      <c r="K232" s="2"/>
      <c r="L232" s="1"/>
    </row>
    <row r="233" spans="1:12" x14ac:dyDescent="0.25">
      <c r="A233" s="8">
        <f t="shared" si="18"/>
        <v>2023</v>
      </c>
      <c r="B233" s="18">
        <f t="shared" ref="B233" si="24">1-(F233/E233)</f>
        <v>6.3736424563107019E-2</v>
      </c>
      <c r="C233" s="19">
        <f>((((10/C26)*(1/C52))^(1/2))*(((C104*C130)^(1/2))*C182))^(1/3)</f>
        <v>0.5052320457371392</v>
      </c>
      <c r="D233" s="19">
        <f>(1*(((D104*D130)^(1/2))*D182))^(1/3)</f>
        <v>0.80114128855964739</v>
      </c>
      <c r="E233" s="19">
        <f>(C77*C155*C207)^(1/3)</f>
        <v>0.66185760666863014</v>
      </c>
      <c r="F233" s="19">
        <f t="shared" ref="F233" si="25">((1/2)*((1/C233)+(1/D233)))^-1</f>
        <v>0.61967316924967641</v>
      </c>
      <c r="G233" s="3"/>
      <c r="H233" s="3"/>
      <c r="I233" s="3"/>
      <c r="K233" s="2"/>
      <c r="L233" s="1"/>
    </row>
    <row r="234" spans="1:12" x14ac:dyDescent="0.25">
      <c r="A234" s="8">
        <f t="shared" si="18"/>
        <v>2024</v>
      </c>
      <c r="B234" s="18">
        <f t="shared" ref="B234" si="26">1-(F234/E234)</f>
        <v>1.9429331025275109E-2</v>
      </c>
      <c r="C234" s="19">
        <f>((((10/C27)*(1/C53))^(1/2))*(((C105*C131)^(1/2))*C183))^(1/3)</f>
        <v>0.64670664832686908</v>
      </c>
      <c r="D234" s="19">
        <f>(1*(((D105*D131)^(1/2))*D183))^(1/3)</f>
        <v>0.80624034455037397</v>
      </c>
      <c r="E234" s="19">
        <f>(C78*C156*C208)^(1/3)</f>
        <v>0.73193611927604951</v>
      </c>
      <c r="F234" s="19">
        <f t="shared" ref="F234" si="27">((1/2)*((1/C234)+(1/D234)))^-1</f>
        <v>0.7177150901252799</v>
      </c>
      <c r="G234" s="3"/>
      <c r="H234" s="3"/>
      <c r="I234" s="3"/>
      <c r="K234" s="2"/>
      <c r="L234" s="1"/>
    </row>
    <row r="235" spans="1:12" x14ac:dyDescent="0.25">
      <c r="A235" s="7" t="s">
        <v>42</v>
      </c>
      <c r="B235" s="18">
        <f>AVERAGE(B212:B234)</f>
        <v>4.3018728958532072E-2</v>
      </c>
      <c r="C235" s="3" t="s">
        <v>54</v>
      </c>
      <c r="D235" s="3"/>
      <c r="E235" s="3"/>
      <c r="F235" s="3"/>
      <c r="G235" s="3"/>
      <c r="H235" s="3"/>
      <c r="I235" s="3"/>
      <c r="K235" s="2"/>
      <c r="L235" s="1"/>
    </row>
    <row r="236" spans="1:12" x14ac:dyDescent="0.25">
      <c r="A236" s="3"/>
      <c r="B236" s="3"/>
      <c r="C236" s="3"/>
      <c r="D236" s="3"/>
      <c r="E236" s="3"/>
      <c r="F236" s="3"/>
      <c r="G236" s="3"/>
      <c r="H236" s="3"/>
      <c r="I236" s="3"/>
      <c r="K236" s="2"/>
      <c r="L236" s="1"/>
    </row>
    <row r="237" spans="1:12" x14ac:dyDescent="0.25">
      <c r="A237" s="20" t="s">
        <v>31</v>
      </c>
      <c r="B237" s="3"/>
      <c r="C237" s="3"/>
      <c r="D237" s="3"/>
      <c r="E237" s="3"/>
      <c r="F237" s="3"/>
      <c r="G237" s="3"/>
      <c r="H237" s="3"/>
      <c r="I237" s="3"/>
      <c r="K237" s="2"/>
      <c r="L237" s="1"/>
    </row>
    <row r="238" spans="1:12" x14ac:dyDescent="0.25">
      <c r="A238" s="3" t="s">
        <v>32</v>
      </c>
      <c r="B238" s="3"/>
      <c r="C238" s="3"/>
      <c r="D238" s="3"/>
      <c r="E238" s="3"/>
      <c r="F238" s="3"/>
      <c r="G238" s="3"/>
      <c r="H238" s="3"/>
      <c r="I238" s="3"/>
      <c r="J238" s="3"/>
      <c r="L238" s="1"/>
    </row>
    <row r="239" spans="1:12" x14ac:dyDescent="0.25">
      <c r="A239" s="3" t="s">
        <v>34</v>
      </c>
      <c r="B239" s="3"/>
      <c r="C239" s="3"/>
      <c r="D239" s="3"/>
      <c r="E239" s="3"/>
      <c r="F239" s="3"/>
      <c r="G239" s="3"/>
      <c r="H239" s="3"/>
      <c r="I239" s="3"/>
      <c r="J239" s="3"/>
      <c r="L239" s="1"/>
    </row>
    <row r="240" spans="1:12" x14ac:dyDescent="0.25">
      <c r="A240" s="3" t="s">
        <v>33</v>
      </c>
      <c r="B240" s="3"/>
      <c r="C240" s="3"/>
      <c r="D240" s="3"/>
      <c r="E240" s="3"/>
      <c r="F240" s="3"/>
      <c r="G240" s="3"/>
      <c r="H240" s="3"/>
      <c r="I240" s="3"/>
      <c r="L240" s="1"/>
    </row>
    <row r="241" spans="1:12" x14ac:dyDescent="0.25">
      <c r="A241" s="3" t="s">
        <v>35</v>
      </c>
      <c r="B241" s="3"/>
      <c r="C241" s="3"/>
      <c r="D241" s="3"/>
      <c r="E241" s="3"/>
      <c r="F241" s="3"/>
      <c r="G241" s="3"/>
      <c r="H241" s="3"/>
      <c r="I241" s="3"/>
      <c r="L241" s="1"/>
    </row>
    <row r="242" spans="1:12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12" x14ac:dyDescent="0.25">
      <c r="A243" s="6" t="s">
        <v>7</v>
      </c>
      <c r="B243" s="3"/>
      <c r="D243" s="6" t="s">
        <v>8</v>
      </c>
      <c r="E243" s="3"/>
      <c r="F243" s="3"/>
      <c r="G243" s="3"/>
      <c r="H243" s="3"/>
      <c r="I243" s="3"/>
    </row>
    <row r="244" spans="1:12" x14ac:dyDescent="0.25">
      <c r="A244" s="3"/>
      <c r="B244" s="3"/>
      <c r="D244" s="21" t="s">
        <v>9</v>
      </c>
      <c r="E244" s="3"/>
      <c r="F244" s="3"/>
      <c r="G244" s="3"/>
      <c r="H244" s="3"/>
      <c r="I244" s="3"/>
    </row>
    <row r="245" spans="1:12" x14ac:dyDescent="0.25">
      <c r="A245" s="3"/>
      <c r="B245" s="3"/>
      <c r="D245" s="6" t="s">
        <v>10</v>
      </c>
      <c r="E245" s="3"/>
      <c r="F245" s="3"/>
      <c r="G245" s="3"/>
      <c r="H245" s="3"/>
      <c r="I245" s="3"/>
    </row>
    <row r="246" spans="1:12" x14ac:dyDescent="0.25">
      <c r="A246" s="3"/>
      <c r="B246" s="3"/>
      <c r="D246" s="6" t="s">
        <v>12</v>
      </c>
      <c r="E246" s="3"/>
      <c r="F246" s="3"/>
      <c r="G246" s="3"/>
      <c r="H246" s="3"/>
      <c r="I246" s="3"/>
    </row>
    <row r="247" spans="1:12" x14ac:dyDescent="0.25">
      <c r="A247" s="3"/>
      <c r="B247" s="3"/>
      <c r="D247" s="6" t="s">
        <v>11</v>
      </c>
      <c r="E247" s="3"/>
      <c r="F247" s="3"/>
      <c r="G247" s="3"/>
    </row>
    <row r="248" spans="1:12" x14ac:dyDescent="0.25">
      <c r="A248" s="3"/>
      <c r="B248" s="3"/>
      <c r="C248" s="3"/>
      <c r="D248" s="21" t="s">
        <v>36</v>
      </c>
      <c r="E248" s="3"/>
      <c r="F248" s="3"/>
      <c r="G248" s="3"/>
    </row>
    <row r="249" spans="1:12" x14ac:dyDescent="0.25">
      <c r="B249" s="3"/>
      <c r="C249" s="3"/>
      <c r="D249" s="3"/>
      <c r="E249" s="3"/>
      <c r="F249" s="3"/>
      <c r="G249" s="3"/>
    </row>
    <row r="250" spans="1:12" x14ac:dyDescent="0.25">
      <c r="A250" s="6" t="s">
        <v>4</v>
      </c>
      <c r="B250" s="3"/>
      <c r="C250" s="3"/>
      <c r="D250" s="21" t="s">
        <v>17</v>
      </c>
      <c r="E250" s="3"/>
      <c r="F250" s="3"/>
      <c r="G250" s="3"/>
    </row>
    <row r="251" spans="1:12" x14ac:dyDescent="0.25">
      <c r="A251" s="3"/>
      <c r="B251" s="3"/>
      <c r="C251" s="3"/>
      <c r="D251" s="21" t="s">
        <v>18</v>
      </c>
      <c r="E251" s="3"/>
      <c r="F251" s="3"/>
      <c r="G251" s="3"/>
    </row>
    <row r="252" spans="1:12" x14ac:dyDescent="0.25">
      <c r="A252" s="3"/>
      <c r="B252" s="3"/>
      <c r="C252" s="3"/>
      <c r="D252" s="3"/>
      <c r="E252" s="3"/>
      <c r="F252" s="3"/>
      <c r="G252" s="3"/>
    </row>
    <row r="253" spans="1:12" x14ac:dyDescent="0.25">
      <c r="A253" s="6" t="s">
        <v>20</v>
      </c>
      <c r="B253" s="3"/>
      <c r="C253" s="3"/>
      <c r="D253" s="21" t="s">
        <v>21</v>
      </c>
      <c r="E253" s="3"/>
      <c r="F253" s="3"/>
      <c r="G253" s="3"/>
    </row>
    <row r="254" spans="1:12" x14ac:dyDescent="0.25">
      <c r="A254" s="3"/>
      <c r="B254" s="3"/>
      <c r="C254" s="3"/>
      <c r="D254" s="3"/>
      <c r="E254" s="3"/>
      <c r="F254" s="3"/>
      <c r="G254" s="3"/>
    </row>
    <row r="255" spans="1:12" x14ac:dyDescent="0.25">
      <c r="A255" s="6" t="s">
        <v>25</v>
      </c>
      <c r="B255" s="3"/>
      <c r="C255" s="3"/>
      <c r="D255" s="21" t="s">
        <v>41</v>
      </c>
      <c r="E255" s="3"/>
      <c r="F255" s="3"/>
      <c r="G255" s="3"/>
    </row>
    <row r="256" spans="1:12" x14ac:dyDescent="0.25">
      <c r="A256" s="6" t="s">
        <v>24</v>
      </c>
      <c r="B256" s="3"/>
      <c r="C256" s="3"/>
      <c r="D256" s="3"/>
      <c r="E256" s="3"/>
      <c r="F256" s="3"/>
      <c r="G256" s="3"/>
    </row>
    <row r="257" spans="1:7" x14ac:dyDescent="0.25">
      <c r="A257" s="3"/>
      <c r="B257" s="3"/>
      <c r="C257" s="3"/>
      <c r="D257" s="3"/>
      <c r="E257" s="3"/>
      <c r="F257" s="3"/>
      <c r="G257" s="3"/>
    </row>
    <row r="258" spans="1:7" x14ac:dyDescent="0.25">
      <c r="A258" s="21" t="s">
        <v>28</v>
      </c>
      <c r="D258" s="21" t="s">
        <v>29</v>
      </c>
    </row>
  </sheetData>
  <sortState xmlns:xlrd2="http://schemas.microsoft.com/office/spreadsheetml/2017/richdata2" ref="J196:K220">
    <sortCondition ref="K188:K212"/>
  </sortState>
  <mergeCells count="1">
    <mergeCell ref="J210:K210"/>
  </mergeCells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50773-FD24-4CBC-81BC-49BE9665B762}">
  <dimension ref="A1"/>
  <sheetViews>
    <sheetView workbookViewId="0"/>
  </sheetViews>
  <sheetFormatPr defaultRowHeight="13.2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Kalkylblad</vt:lpstr>
      </vt:variant>
      <vt:variant>
        <vt:i4>1</vt:i4>
      </vt:variant>
      <vt:variant>
        <vt:lpstr>Diagram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Tabell</vt:lpstr>
      <vt:lpstr>Ekonom9</vt:lpstr>
      <vt:lpstr>Tabell!Utskriftsområde</vt:lpstr>
    </vt:vector>
  </TitlesOfParts>
  <Company>ÅSUB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Karlsson</dc:creator>
  <cp:lastModifiedBy>Jonas Karlsson</cp:lastModifiedBy>
  <dcterms:created xsi:type="dcterms:W3CDTF">2008-11-13T09:58:01Z</dcterms:created>
  <dcterms:modified xsi:type="dcterms:W3CDTF">2026-02-06T11:55:46Z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d37f6d330a1d434d9e926deb4a306f2a</vt:lpwstr>
  </property>
</Properties>
</file>