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stat\12Soc o hälsovård\ÅHS\2024\"/>
    </mc:Choice>
  </mc:AlternateContent>
  <xr:revisionPtr revIDLastSave="0" documentId="13_ncr:1_{7D7A17D6-BF96-492A-A076-7E133B9E7D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7" r:id="rId1"/>
    <sheet name="2023" sheetId="16" r:id="rId2"/>
    <sheet name="2022" sheetId="15" r:id="rId3"/>
    <sheet name="2021" sheetId="14" r:id="rId4"/>
    <sheet name="2020" sheetId="13" r:id="rId5"/>
    <sheet name="2019" sheetId="12" r:id="rId6"/>
    <sheet name="2018" sheetId="11" r:id="rId7"/>
    <sheet name="2017" sheetId="10" r:id="rId8"/>
    <sheet name="2016" sheetId="9" r:id="rId9"/>
    <sheet name="2015" sheetId="5" r:id="rId10"/>
    <sheet name="2014" sheetId="4" r:id="rId11"/>
    <sheet name="2013" sheetId="6" r:id="rId12"/>
    <sheet name="2012" sheetId="3" r:id="rId13"/>
    <sheet name="2011" sheetId="2" r:id="rId14"/>
    <sheet name="2010" sheetId="7" r:id="rId15"/>
    <sheet name="2009" sheetId="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7" l="1"/>
  <c r="D30" i="17"/>
  <c r="E30" i="17"/>
  <c r="F31" i="17"/>
  <c r="F30" i="17"/>
  <c r="G30" i="17"/>
  <c r="H31" i="17"/>
  <c r="H30" i="17"/>
  <c r="H34" i="17"/>
  <c r="F34" i="17"/>
  <c r="C34" i="17" s="1"/>
  <c r="D34" i="17"/>
  <c r="H33" i="17"/>
  <c r="C33" i="17" s="1"/>
  <c r="F33" i="17"/>
  <c r="D33" i="17"/>
  <c r="D32" i="17"/>
  <c r="F32" i="17" l="1"/>
  <c r="H32" i="17"/>
  <c r="C32" i="17" s="1"/>
  <c r="F26" i="17" l="1"/>
  <c r="D26" i="17"/>
  <c r="C4" i="17"/>
  <c r="F5" i="17"/>
  <c r="D5" i="17"/>
  <c r="C5" i="17" s="1"/>
  <c r="C14" i="17"/>
  <c r="C31" i="17"/>
  <c r="C30" i="17"/>
  <c r="H29" i="17"/>
  <c r="F29" i="17"/>
  <c r="D29" i="17"/>
  <c r="C28" i="17"/>
  <c r="C15" i="17"/>
  <c r="C13" i="17"/>
  <c r="C12" i="17"/>
  <c r="C11" i="17"/>
  <c r="C10" i="17"/>
  <c r="C9" i="17"/>
  <c r="C8" i="17"/>
  <c r="C7" i="17"/>
  <c r="C6" i="17"/>
  <c r="F27" i="16"/>
  <c r="F26" i="16" s="1"/>
  <c r="H27" i="16"/>
  <c r="F28" i="16"/>
  <c r="H28" i="16"/>
  <c r="D28" i="16"/>
  <c r="C28" i="16" s="1"/>
  <c r="D27" i="16"/>
  <c r="C27" i="16" s="1"/>
  <c r="H35" i="16"/>
  <c r="F35" i="16"/>
  <c r="D35" i="16"/>
  <c r="H32" i="16"/>
  <c r="F32" i="16"/>
  <c r="D32" i="16"/>
  <c r="H29" i="16"/>
  <c r="F29" i="16"/>
  <c r="C29" i="16" s="1"/>
  <c r="D29" i="16"/>
  <c r="C35" i="16"/>
  <c r="C37" i="16"/>
  <c r="C36" i="16"/>
  <c r="C34" i="16"/>
  <c r="C33" i="16"/>
  <c r="C32" i="16"/>
  <c r="C31" i="16"/>
  <c r="C30" i="16"/>
  <c r="H26" i="16"/>
  <c r="C15" i="16"/>
  <c r="C14" i="16"/>
  <c r="C13" i="16"/>
  <c r="C12" i="16"/>
  <c r="C11" i="16"/>
  <c r="C10" i="16"/>
  <c r="C9" i="16"/>
  <c r="C8" i="16"/>
  <c r="C7" i="16"/>
  <c r="C6" i="16"/>
  <c r="F5" i="16"/>
  <c r="F4" i="16" s="1"/>
  <c r="D5" i="16"/>
  <c r="C27" i="17" l="1"/>
  <c r="H26" i="17"/>
  <c r="C26" i="17" s="1"/>
  <c r="C29" i="17"/>
  <c r="D26" i="16"/>
  <c r="C26" i="16" s="1"/>
  <c r="C5" i="16"/>
  <c r="D4" i="16"/>
  <c r="C4" i="16" s="1"/>
  <c r="C37" i="15" l="1"/>
  <c r="C36" i="15"/>
  <c r="H35" i="15"/>
  <c r="F35" i="15"/>
  <c r="D35" i="15"/>
  <c r="C34" i="15"/>
  <c r="C33" i="15"/>
  <c r="H32" i="15"/>
  <c r="F32" i="15"/>
  <c r="D32" i="15"/>
  <c r="C31" i="15"/>
  <c r="C30" i="15"/>
  <c r="H29" i="15"/>
  <c r="F29" i="15"/>
  <c r="D29" i="15"/>
  <c r="C28" i="15"/>
  <c r="C27" i="15"/>
  <c r="H26" i="15"/>
  <c r="F26" i="15"/>
  <c r="D26" i="15"/>
  <c r="C15" i="15"/>
  <c r="C14" i="15"/>
  <c r="C13" i="15"/>
  <c r="C12" i="15"/>
  <c r="C11" i="15"/>
  <c r="C10" i="15"/>
  <c r="C9" i="15"/>
  <c r="C8" i="15"/>
  <c r="C7" i="15"/>
  <c r="C6" i="15"/>
  <c r="F5" i="15"/>
  <c r="F4" i="15" s="1"/>
  <c r="D5" i="15"/>
  <c r="D4" i="15" s="1"/>
  <c r="D29" i="14"/>
  <c r="C26" i="15" l="1"/>
  <c r="C35" i="15"/>
  <c r="C32" i="15"/>
  <c r="C29" i="15"/>
  <c r="C5" i="15"/>
  <c r="C4" i="15"/>
  <c r="C37" i="14"/>
  <c r="C36" i="14"/>
  <c r="H35" i="14"/>
  <c r="F35" i="14"/>
  <c r="D35" i="14"/>
  <c r="C35" i="14" s="1"/>
  <c r="C34" i="14"/>
  <c r="C33" i="14"/>
  <c r="H32" i="14"/>
  <c r="F32" i="14"/>
  <c r="D32" i="14"/>
  <c r="C31" i="14"/>
  <c r="C30" i="14"/>
  <c r="H29" i="14"/>
  <c r="F29" i="14"/>
  <c r="C29" i="14" s="1"/>
  <c r="H26" i="14"/>
  <c r="C28" i="14"/>
  <c r="C27" i="14"/>
  <c r="D26" i="14"/>
  <c r="C15" i="14"/>
  <c r="C14" i="14"/>
  <c r="C13" i="14"/>
  <c r="C12" i="14"/>
  <c r="C11" i="14"/>
  <c r="C10" i="14"/>
  <c r="C9" i="14"/>
  <c r="C8" i="14"/>
  <c r="C7" i="14"/>
  <c r="C6" i="14"/>
  <c r="F5" i="14"/>
  <c r="D5" i="14"/>
  <c r="D4" i="14" s="1"/>
  <c r="F4" i="14"/>
  <c r="C37" i="13"/>
  <c r="C36" i="13"/>
  <c r="H35" i="13"/>
  <c r="F35" i="13"/>
  <c r="D35" i="13"/>
  <c r="C35" i="13"/>
  <c r="C34" i="13"/>
  <c r="C33" i="13"/>
  <c r="H32" i="13"/>
  <c r="F32" i="13"/>
  <c r="D32" i="13"/>
  <c r="C32" i="13"/>
  <c r="C31" i="13"/>
  <c r="C30" i="13"/>
  <c r="H29" i="13"/>
  <c r="F29" i="13"/>
  <c r="D29" i="13"/>
  <c r="C29" i="13"/>
  <c r="H28" i="13"/>
  <c r="F28" i="13"/>
  <c r="D28" i="13"/>
  <c r="C28" i="13"/>
  <c r="H27" i="13"/>
  <c r="F27" i="13"/>
  <c r="D27" i="13"/>
  <c r="C27" i="13"/>
  <c r="H26" i="13"/>
  <c r="F26" i="13"/>
  <c r="D26" i="13"/>
  <c r="C26" i="13"/>
  <c r="C15" i="13"/>
  <c r="C14" i="13"/>
  <c r="C13" i="13"/>
  <c r="C12" i="13"/>
  <c r="C11" i="13"/>
  <c r="C10" i="13"/>
  <c r="C9" i="13"/>
  <c r="C8" i="13"/>
  <c r="C7" i="13"/>
  <c r="C6" i="13"/>
  <c r="F5" i="13"/>
  <c r="D5" i="13"/>
  <c r="C5" i="13"/>
  <c r="F4" i="13"/>
  <c r="D4" i="13"/>
  <c r="C4" i="13"/>
  <c r="D5" i="12"/>
  <c r="C5" i="12"/>
  <c r="F5" i="12"/>
  <c r="C6" i="12"/>
  <c r="C7" i="12"/>
  <c r="C8" i="12"/>
  <c r="C9" i="12"/>
  <c r="C10" i="12"/>
  <c r="C11" i="12"/>
  <c r="C12" i="12"/>
  <c r="C13" i="12"/>
  <c r="C14" i="12"/>
  <c r="F4" i="12"/>
  <c r="C27" i="12"/>
  <c r="D27" i="12"/>
  <c r="D26" i="12"/>
  <c r="F27" i="12"/>
  <c r="F26" i="12"/>
  <c r="H27" i="12"/>
  <c r="C28" i="12"/>
  <c r="D28" i="12"/>
  <c r="F28" i="12"/>
  <c r="H28" i="12"/>
  <c r="H26" i="12"/>
  <c r="C29" i="12"/>
  <c r="D29" i="12"/>
  <c r="F29" i="12"/>
  <c r="H29" i="12"/>
  <c r="C30" i="12"/>
  <c r="C31" i="12"/>
  <c r="D32" i="12"/>
  <c r="C32" i="12"/>
  <c r="F32" i="12"/>
  <c r="H32" i="12"/>
  <c r="C33" i="12"/>
  <c r="C34" i="12"/>
  <c r="C35" i="12"/>
  <c r="D35" i="12"/>
  <c r="F35" i="12"/>
  <c r="H35" i="12"/>
  <c r="C36" i="12"/>
  <c r="C37" i="12"/>
  <c r="C15" i="12"/>
  <c r="D4" i="12"/>
  <c r="C4" i="12"/>
  <c r="C26" i="12"/>
  <c r="C18" i="11"/>
  <c r="C17" i="11"/>
  <c r="C16" i="11"/>
  <c r="F15" i="11"/>
  <c r="D15" i="11"/>
  <c r="C14" i="11"/>
  <c r="C13" i="11"/>
  <c r="C12" i="11"/>
  <c r="C11" i="11"/>
  <c r="C10" i="11"/>
  <c r="C9" i="11"/>
  <c r="C8" i="11"/>
  <c r="C7" i="11"/>
  <c r="C6" i="11"/>
  <c r="F5" i="11"/>
  <c r="D5" i="11"/>
  <c r="C37" i="11"/>
  <c r="C36" i="11"/>
  <c r="H35" i="11"/>
  <c r="F35" i="11"/>
  <c r="D35" i="11"/>
  <c r="C34" i="11"/>
  <c r="C33" i="11"/>
  <c r="H32" i="11"/>
  <c r="F32" i="11"/>
  <c r="D32" i="11"/>
  <c r="C31" i="11"/>
  <c r="C30" i="11"/>
  <c r="H29" i="11"/>
  <c r="F29" i="11"/>
  <c r="D29" i="11"/>
  <c r="H28" i="11"/>
  <c r="F28" i="11"/>
  <c r="D28" i="11"/>
  <c r="H27" i="11"/>
  <c r="F27" i="11"/>
  <c r="D27" i="11"/>
  <c r="C29" i="11"/>
  <c r="F26" i="11"/>
  <c r="C15" i="11"/>
  <c r="D4" i="11"/>
  <c r="C4" i="11"/>
  <c r="C32" i="11"/>
  <c r="D26" i="11"/>
  <c r="H26" i="11"/>
  <c r="C28" i="11"/>
  <c r="C35" i="11"/>
  <c r="F4" i="11"/>
  <c r="C5" i="11"/>
  <c r="C27" i="11"/>
  <c r="C26" i="11"/>
  <c r="H22" i="10"/>
  <c r="H23" i="10"/>
  <c r="H24" i="10"/>
  <c r="H25" i="10"/>
  <c r="H26" i="10"/>
  <c r="H27" i="10"/>
  <c r="H21" i="10"/>
  <c r="H17" i="10"/>
  <c r="H18" i="10"/>
  <c r="H16" i="10"/>
  <c r="H8" i="10"/>
  <c r="H9" i="10"/>
  <c r="H10" i="10"/>
  <c r="H11" i="10"/>
  <c r="H12" i="10"/>
  <c r="H13" i="10"/>
  <c r="H7" i="10"/>
  <c r="F28" i="10"/>
  <c r="F19" i="10"/>
  <c r="F15" i="10"/>
  <c r="F14" i="10"/>
  <c r="H14" i="10"/>
  <c r="D28" i="10"/>
  <c r="H28" i="10"/>
  <c r="D19" i="10"/>
  <c r="C45" i="10"/>
  <c r="C44" i="10"/>
  <c r="H43" i="10"/>
  <c r="G43" i="10"/>
  <c r="F43" i="10"/>
  <c r="E43" i="10"/>
  <c r="D43" i="10"/>
  <c r="C42" i="10"/>
  <c r="C41" i="10"/>
  <c r="H40" i="10"/>
  <c r="G40" i="10"/>
  <c r="F40" i="10"/>
  <c r="E40" i="10"/>
  <c r="D40" i="10"/>
  <c r="C39" i="10"/>
  <c r="C38" i="10"/>
  <c r="H37" i="10"/>
  <c r="G37" i="10"/>
  <c r="F37" i="10"/>
  <c r="E37" i="10"/>
  <c r="D37" i="10"/>
  <c r="H36" i="10"/>
  <c r="F36" i="10"/>
  <c r="D36" i="10"/>
  <c r="H35" i="10"/>
  <c r="F35" i="10"/>
  <c r="D35" i="10"/>
  <c r="D34" i="10"/>
  <c r="H20" i="10"/>
  <c r="F20" i="10"/>
  <c r="D20" i="10"/>
  <c r="C20" i="10"/>
  <c r="C15" i="10"/>
  <c r="H6" i="10"/>
  <c r="F6" i="10"/>
  <c r="D6" i="10"/>
  <c r="C6" i="10"/>
  <c r="D15" i="10"/>
  <c r="H19" i="10"/>
  <c r="H15" i="10"/>
  <c r="H5" i="10"/>
  <c r="C36" i="10"/>
  <c r="C43" i="10"/>
  <c r="F34" i="10"/>
  <c r="C40" i="10"/>
  <c r="C35" i="10"/>
  <c r="H34" i="10"/>
  <c r="C37" i="10"/>
  <c r="D5" i="10"/>
  <c r="F5" i="10"/>
  <c r="C5" i="10"/>
  <c r="H38" i="3"/>
  <c r="F38" i="3"/>
  <c r="D38" i="3"/>
  <c r="D36" i="3"/>
  <c r="H37" i="3"/>
  <c r="F37" i="3"/>
  <c r="D37" i="3"/>
  <c r="H45" i="2"/>
  <c r="F45" i="2"/>
  <c r="D45" i="2"/>
  <c r="H42" i="2"/>
  <c r="F42" i="2"/>
  <c r="D42" i="2"/>
  <c r="H39" i="2"/>
  <c r="F39" i="2"/>
  <c r="D39" i="2"/>
  <c r="H38" i="2"/>
  <c r="F38" i="2"/>
  <c r="D38" i="2"/>
  <c r="H37" i="2"/>
  <c r="F37" i="2"/>
  <c r="D37" i="2"/>
  <c r="H45" i="7"/>
  <c r="F45" i="7"/>
  <c r="D45" i="7"/>
  <c r="H42" i="7"/>
  <c r="F42" i="7"/>
  <c r="D42" i="7"/>
  <c r="H39" i="7"/>
  <c r="F39" i="7"/>
  <c r="D39" i="7"/>
  <c r="H38" i="7"/>
  <c r="F38" i="7"/>
  <c r="F36" i="7"/>
  <c r="D38" i="7"/>
  <c r="H37" i="7"/>
  <c r="F37" i="7"/>
  <c r="D37" i="7"/>
  <c r="G36" i="7"/>
  <c r="E36" i="7"/>
  <c r="D36" i="7"/>
  <c r="F36" i="2"/>
  <c r="C34" i="10"/>
  <c r="H36" i="7"/>
  <c r="D36" i="2"/>
  <c r="H36" i="2"/>
  <c r="H36" i="3"/>
  <c r="F36" i="3"/>
  <c r="C36" i="3"/>
  <c r="C47" i="7"/>
  <c r="C46" i="7"/>
  <c r="C45" i="7"/>
  <c r="C44" i="7"/>
  <c r="C43" i="7"/>
  <c r="C42" i="7"/>
  <c r="C41" i="7"/>
  <c r="C40" i="7"/>
  <c r="C39" i="7"/>
  <c r="C38" i="7"/>
  <c r="C37" i="7"/>
  <c r="C36" i="7"/>
  <c r="C47" i="2"/>
  <c r="C46" i="2"/>
  <c r="C45" i="2"/>
  <c r="C44" i="2"/>
  <c r="C43" i="2"/>
  <c r="C42" i="2"/>
  <c r="C41" i="2"/>
  <c r="C40" i="2"/>
  <c r="C39" i="2"/>
  <c r="C38" i="2"/>
  <c r="C37" i="2"/>
  <c r="C36" i="2"/>
  <c r="C47" i="3"/>
  <c r="C46" i="3"/>
  <c r="C45" i="3"/>
  <c r="C44" i="3"/>
  <c r="C43" i="3"/>
  <c r="C42" i="3"/>
  <c r="C41" i="3"/>
  <c r="C40" i="3"/>
  <c r="C39" i="3"/>
  <c r="C38" i="3"/>
  <c r="C37" i="3"/>
  <c r="H45" i="6"/>
  <c r="G45" i="6"/>
  <c r="F45" i="6"/>
  <c r="E45" i="6"/>
  <c r="D45" i="6"/>
  <c r="H42" i="6"/>
  <c r="G42" i="6"/>
  <c r="F42" i="6"/>
  <c r="E42" i="6"/>
  <c r="D42" i="6"/>
  <c r="H46" i="5"/>
  <c r="G46" i="5"/>
  <c r="F46" i="5"/>
  <c r="E46" i="5"/>
  <c r="D46" i="5"/>
  <c r="H43" i="5"/>
  <c r="G43" i="5"/>
  <c r="F43" i="5"/>
  <c r="E43" i="5"/>
  <c r="D43" i="5"/>
  <c r="H46" i="4"/>
  <c r="G46" i="4"/>
  <c r="F46" i="4"/>
  <c r="E46" i="4"/>
  <c r="D46" i="4"/>
  <c r="H43" i="4"/>
  <c r="G43" i="4"/>
  <c r="F43" i="4"/>
  <c r="E43" i="4"/>
  <c r="D43" i="4"/>
  <c r="H40" i="4"/>
  <c r="G40" i="4"/>
  <c r="F40" i="4"/>
  <c r="E40" i="4"/>
  <c r="D40" i="4"/>
  <c r="H39" i="4"/>
  <c r="F39" i="4"/>
  <c r="D39" i="4"/>
  <c r="H38" i="4"/>
  <c r="H37" i="4"/>
  <c r="F38" i="4"/>
  <c r="D38" i="4"/>
  <c r="H40" i="5"/>
  <c r="G40" i="5"/>
  <c r="F40" i="5"/>
  <c r="E40" i="5"/>
  <c r="D40" i="5"/>
  <c r="H39" i="5"/>
  <c r="H37" i="5"/>
  <c r="F39" i="5"/>
  <c r="D39" i="5"/>
  <c r="H38" i="5"/>
  <c r="F38" i="5"/>
  <c r="D38" i="5"/>
  <c r="C47" i="6"/>
  <c r="C46" i="6"/>
  <c r="C44" i="6"/>
  <c r="C43" i="6"/>
  <c r="C41" i="6"/>
  <c r="C40" i="6"/>
  <c r="H39" i="6"/>
  <c r="G39" i="6"/>
  <c r="F39" i="6"/>
  <c r="E39" i="6"/>
  <c r="D39" i="6"/>
  <c r="H38" i="6"/>
  <c r="F38" i="6"/>
  <c r="D38" i="6"/>
  <c r="H37" i="6"/>
  <c r="F37" i="6"/>
  <c r="D37" i="6"/>
  <c r="C48" i="4"/>
  <c r="C47" i="4"/>
  <c r="C45" i="4"/>
  <c r="C44" i="4"/>
  <c r="C42" i="4"/>
  <c r="C41" i="4"/>
  <c r="C48" i="5"/>
  <c r="C47" i="5"/>
  <c r="C45" i="5"/>
  <c r="C44" i="5"/>
  <c r="C42" i="5"/>
  <c r="C41" i="5"/>
  <c r="C46" i="5"/>
  <c r="C39" i="4"/>
  <c r="C43" i="4"/>
  <c r="D37" i="4"/>
  <c r="C43" i="5"/>
  <c r="C45" i="6"/>
  <c r="C38" i="4"/>
  <c r="C40" i="4"/>
  <c r="C46" i="4"/>
  <c r="F36" i="6"/>
  <c r="D36" i="6"/>
  <c r="C37" i="6"/>
  <c r="D37" i="5"/>
  <c r="C39" i="5"/>
  <c r="F37" i="5"/>
  <c r="C38" i="5"/>
  <c r="H36" i="6"/>
  <c r="C42" i="6"/>
  <c r="C39" i="6"/>
  <c r="C38" i="6"/>
  <c r="F37" i="4"/>
  <c r="C37" i="4"/>
  <c r="C40" i="5"/>
  <c r="C37" i="5"/>
  <c r="C36" i="6"/>
  <c r="C45" i="9"/>
  <c r="C44" i="9"/>
  <c r="H43" i="9"/>
  <c r="G43" i="9"/>
  <c r="F43" i="9"/>
  <c r="E43" i="9"/>
  <c r="D43" i="9"/>
  <c r="C42" i="9"/>
  <c r="C41" i="9"/>
  <c r="H40" i="9"/>
  <c r="G40" i="9"/>
  <c r="F40" i="9"/>
  <c r="E40" i="9"/>
  <c r="D40" i="9"/>
  <c r="C39" i="9"/>
  <c r="C38" i="9"/>
  <c r="H37" i="9"/>
  <c r="G37" i="9"/>
  <c r="F37" i="9"/>
  <c r="E37" i="9"/>
  <c r="D37" i="9"/>
  <c r="H36" i="9"/>
  <c r="F36" i="9"/>
  <c r="D36" i="9"/>
  <c r="H35" i="9"/>
  <c r="F35" i="9"/>
  <c r="D35" i="9"/>
  <c r="H20" i="9"/>
  <c r="F20" i="9"/>
  <c r="D20" i="9"/>
  <c r="C20" i="9"/>
  <c r="H15" i="9"/>
  <c r="D15" i="9"/>
  <c r="C15" i="9"/>
  <c r="H6" i="9"/>
  <c r="F6" i="9"/>
  <c r="D6" i="9"/>
  <c r="C6" i="9"/>
  <c r="C35" i="9"/>
  <c r="F34" i="9"/>
  <c r="D5" i="9"/>
  <c r="D34" i="9"/>
  <c r="H34" i="9"/>
  <c r="C40" i="9"/>
  <c r="H5" i="9"/>
  <c r="C37" i="9"/>
  <c r="C36" i="9"/>
  <c r="C5" i="9"/>
  <c r="C43" i="9"/>
  <c r="F15" i="9"/>
  <c r="F5" i="9"/>
  <c r="F6" i="5"/>
  <c r="F5" i="5"/>
  <c r="C34" i="9"/>
  <c r="C32" i="14" l="1"/>
  <c r="C4" i="14"/>
  <c r="C5" i="14"/>
  <c r="F26" i="14"/>
  <c r="C26" i="14" s="1"/>
</calcChain>
</file>

<file path=xl/sharedStrings.xml><?xml version="1.0" encoding="utf-8"?>
<sst xmlns="http://schemas.openxmlformats.org/spreadsheetml/2006/main" count="861" uniqueCount="97">
  <si>
    <t>Ålands statistik- och utredningsbyrå</t>
  </si>
  <si>
    <t>Ålands hälso- och sjukvård, besök och insatser på polikliniker och mottagningar 2009</t>
  </si>
  <si>
    <t>Enhet</t>
  </si>
  <si>
    <t>Mottagningsbesök</t>
  </si>
  <si>
    <t>Övr. besök</t>
  </si>
  <si>
    <t>Totalt</t>
  </si>
  <si>
    <t>Besök och insatser totalt</t>
  </si>
  <si>
    <t>Läkare</t>
  </si>
  <si>
    <t>Vårdpersonal</t>
  </si>
  <si>
    <t>och insatser</t>
  </si>
  <si>
    <t>Somatisk specialsjukvård</t>
  </si>
  <si>
    <t>Akut</t>
  </si>
  <si>
    <t>Barn- o. ungdom</t>
  </si>
  <si>
    <t>BB-gyn</t>
  </si>
  <si>
    <t>Kirurgi</t>
  </si>
  <si>
    <t>Medicin</t>
  </si>
  <si>
    <t>Rehab. o. fysiatri</t>
  </si>
  <si>
    <t>Ögon</t>
  </si>
  <si>
    <t>Öron-, näsa-, hals-</t>
  </si>
  <si>
    <t>Övriga</t>
  </si>
  <si>
    <t>Psykiatri</t>
  </si>
  <si>
    <t>Vuxenmottagning</t>
  </si>
  <si>
    <t>Dagklinik</t>
  </si>
  <si>
    <t>Övrigt</t>
  </si>
  <si>
    <t>Primärvård</t>
  </si>
  <si>
    <t>Sjukvård</t>
  </si>
  <si>
    <t>Hemsjukvård</t>
  </si>
  <si>
    <t>Mödravård</t>
  </si>
  <si>
    <t>Barnrådgivning</t>
  </si>
  <si>
    <t>Preventivmedel</t>
  </si>
  <si>
    <t>Skol- o. stud.hälsovård</t>
  </si>
  <si>
    <t>Företagshälsovård</t>
  </si>
  <si>
    <t>Källa: ÅHS verksamhetsberättelse</t>
  </si>
  <si>
    <t>Senast uppdaterad 1.2.2017</t>
  </si>
  <si>
    <t>Ålands hälso- och sjukvård, besök och insatser på polikliniker och mottagningar 2011</t>
  </si>
  <si>
    <t>Ålands hälso- och sjukvård, besök och insatser på polikliniker och mottagningar 2012</t>
  </si>
  <si>
    <t>Psykiatrisk rehabmottagning</t>
  </si>
  <si>
    <t>-</t>
  </si>
  <si>
    <t>Ålands hälso- och sjukvård, besök och insatser på polikliniker och mottagningar 2014</t>
  </si>
  <si>
    <t>Ålands hälso- och sjukvård, besök och insatser på polikliniker och mottagningar 2015</t>
  </si>
  <si>
    <t>Mödrarådgivning</t>
  </si>
  <si>
    <t>Transport</t>
  </si>
  <si>
    <t>Ålands hälso- och sjukvård, besök och insatser på polikliniker och mottagningar 2013</t>
  </si>
  <si>
    <t>Ålands hälso- och sjukvård, besök och insatser på polikliniker och mottagningar 2010</t>
  </si>
  <si>
    <t>Ålands hälso- och sjukvård, besök och insatser på polikliniker och mottagningar 2016</t>
  </si>
  <si>
    <t>Senast uppdaterad 10.11.2017</t>
  </si>
  <si>
    <t>Ålands hälso- och sjukvård, mottagningsbesök efter kön och ålder 2016</t>
  </si>
  <si>
    <t>Kvinnor</t>
  </si>
  <si>
    <t>Män</t>
  </si>
  <si>
    <t>0-17 år</t>
  </si>
  <si>
    <t>18-64 år</t>
  </si>
  <si>
    <t>65+ år</t>
  </si>
  <si>
    <r>
      <t>Källa</t>
    </r>
    <r>
      <rPr>
        <sz val="8"/>
        <rFont val="Calibri"/>
        <family val="2"/>
        <scheme val="minor"/>
      </rPr>
      <t>: ÅHS verksamhetsberättelse</t>
    </r>
  </si>
  <si>
    <t>Ålands hälso- och sjukvård, mottagningsbesök efter kön och ålder 2013</t>
  </si>
  <si>
    <t>Ålands hälso- och sjukvård, mottagningsbesök efter kön och ålder 2014</t>
  </si>
  <si>
    <t>Ålands hälso- och sjukvård, mottagningsbesök efter kön och ålder 2015</t>
  </si>
  <si>
    <t>Ålands hälso- och sjukvård, mottagningsbesök efter kön och ålder 2010</t>
  </si>
  <si>
    <t>Ålands hälso- och sjukvård, mottagningsbesök efter kön och ålder 2011</t>
  </si>
  <si>
    <t>Ålands hälso- och sjukvård, mottagningsbesök efter kön och ålder 2012</t>
  </si>
  <si>
    <t>Not: Mottagningsbesök omfattar både akuta och icke-akuta besök på mottagning samt hembesök.</t>
  </si>
  <si>
    <t>Övriga besök och insatser innefattar bl.a. telefonkontakter och konsultationer samt utfärdande av recept, intyg och remisser m.m.</t>
  </si>
  <si>
    <t>Ålands hälso- och sjukvård, besök och insatser på polikliniker och mottagningar 2017</t>
  </si>
  <si>
    <t>Senast uppdaterad 9.8.2018</t>
  </si>
  <si>
    <t>Ålands hälso- och sjukvård, mottagningsbesök efter kön och ålder 2017</t>
  </si>
  <si>
    <t>Senast uppdaterad 9.9.2019</t>
  </si>
  <si>
    <t>Ålands hälso- och sjukvård, besök på polikliniker och mottagningar 2018</t>
  </si>
  <si>
    <t>Barn o. Ungdom</t>
  </si>
  <si>
    <t>Öron, näsa, hals</t>
  </si>
  <si>
    <t>Ålands hälso- och sjukvård, besök efter kön och ålder 2018</t>
  </si>
  <si>
    <t>Not: Besöken omfattar både akuta och icke-akuta besök på mottagning samt hembesök.</t>
  </si>
  <si>
    <t>Not: Uppgifterna är mindre detaljerade än för tidigare år. Besöken motsvarar det som tidigare</t>
  </si>
  <si>
    <t>kallades mottagningsbesök.</t>
  </si>
  <si>
    <t>Ålands hälso- och sjukvård, besök efter kön och ålder 2019</t>
  </si>
  <si>
    <t>Ålands hälso- och sjukvård, besök på polikliniker och mottagningar 2019</t>
  </si>
  <si>
    <t>..</t>
  </si>
  <si>
    <t>Senast uppdaterad 17.8.2020</t>
  </si>
  <si>
    <t>Ålands hälso- och sjukvård, besök på polikliniker och mottagningar 2020</t>
  </si>
  <si>
    <t>Senast uppdaterad 15.07.2021</t>
  </si>
  <si>
    <t>Ålands hälso- och sjukvård, besök efter kön och ålder 2020</t>
  </si>
  <si>
    <t>Op-, anestesi &amp; IVA</t>
  </si>
  <si>
    <t>Senast uppdaterad 26.08.2021</t>
  </si>
  <si>
    <t>Ålands hälso- och sjukvård, besök på polikliniker och mottagningar 2021</t>
  </si>
  <si>
    <t>Ålands hälso- och sjukvård, besök efter kön och ålder 2021</t>
  </si>
  <si>
    <t>Senast uppdaterad 30.08.2022</t>
  </si>
  <si>
    <t>Korrigerad: 20.09.2022</t>
  </si>
  <si>
    <t>Ålands hälso- och sjukvård, besök på polikliniker och mottagningar 2022</t>
  </si>
  <si>
    <t>Ålands hälso- och sjukvård, besök efter kön och ålder 2022</t>
  </si>
  <si>
    <t>Senast uppdaterad 22.08.2023</t>
  </si>
  <si>
    <t>Ålands hälso- och sjukvård, besök på polikliniker och mottagningar 2023</t>
  </si>
  <si>
    <t>Ålands hälso- och sjukvård, besök efter kön och ålder 2023</t>
  </si>
  <si>
    <t>Senast uppdaterad 15.8.2024</t>
  </si>
  <si>
    <t>Ålands hälso- och sjukvård, besök på polikliniker och mottagningar 2024</t>
  </si>
  <si>
    <t>Uppgifter för 2009 - 2023 finns på respektive blad</t>
  </si>
  <si>
    <t>Notera att specialsjukvården tidigare redovisades i två huvudområden somatisk och psykiatrisk.</t>
  </si>
  <si>
    <t>Specialsjukvård</t>
  </si>
  <si>
    <t>Ålands hälso- och sjukvård, besök efter kön och ålder 2024</t>
  </si>
  <si>
    <t>Senast uppdaterad 11.8.2025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</si>
</sst>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3" xfId="0" applyFont="1" applyBorder="1"/>
    <xf numFmtId="0" fontId="4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4" xfId="0" applyNumberFormat="1" applyFont="1" applyBorder="1"/>
    <xf numFmtId="0" fontId="5" fillId="0" borderId="2" xfId="0" applyFont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3" xfId="0" applyFont="1" applyBorder="1"/>
    <xf numFmtId="0" fontId="9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/>
    <xf numFmtId="3" fontId="7" fillId="0" borderId="0" xfId="0" applyNumberFormat="1" applyFont="1"/>
    <xf numFmtId="3" fontId="7" fillId="0" borderId="1" xfId="0" applyNumberFormat="1" applyFont="1" applyBorder="1"/>
    <xf numFmtId="3" fontId="7" fillId="0" borderId="4" xfId="0" applyNumberFormat="1" applyFont="1" applyBorder="1"/>
    <xf numFmtId="0" fontId="10" fillId="0" borderId="2" xfId="0" applyFont="1" applyBorder="1"/>
    <xf numFmtId="0" fontId="11" fillId="0" borderId="0" xfId="0" applyFont="1"/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12" fillId="0" borderId="0" xfId="0" applyFont="1"/>
    <xf numFmtId="0" fontId="10" fillId="0" borderId="0" xfId="0" applyFont="1"/>
    <xf numFmtId="3" fontId="2" fillId="0" borderId="0" xfId="0" quotePrefix="1" applyNumberFormat="1" applyFont="1" applyAlignment="1">
      <alignment horizontal="right"/>
    </xf>
    <xf numFmtId="3" fontId="7" fillId="0" borderId="0" xfId="1" applyNumberFormat="1" applyFont="1"/>
    <xf numFmtId="3" fontId="7" fillId="0" borderId="0" xfId="2" applyNumberFormat="1" applyFont="1"/>
    <xf numFmtId="3" fontId="7" fillId="0" borderId="0" xfId="2" quotePrefix="1" applyNumberFormat="1" applyFont="1" applyAlignment="1">
      <alignment horizontal="right"/>
    </xf>
    <xf numFmtId="0" fontId="13" fillId="0" borderId="0" xfId="0" applyFont="1"/>
    <xf numFmtId="0" fontId="15" fillId="0" borderId="0" xfId="0" applyFont="1"/>
    <xf numFmtId="3" fontId="7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6" fillId="0" borderId="2" xfId="0" applyFont="1" applyBorder="1"/>
    <xf numFmtId="0" fontId="7" fillId="0" borderId="3" xfId="0" applyFont="1" applyBorder="1" applyAlignment="1">
      <alignment horizontal="center"/>
    </xf>
    <xf numFmtId="0" fontId="2" fillId="2" borderId="0" xfId="0" applyFont="1" applyFill="1"/>
    <xf numFmtId="0" fontId="7" fillId="0" borderId="3" xfId="0" quotePrefix="1" applyFont="1" applyBorder="1" applyAlignment="1">
      <alignment horizontal="right"/>
    </xf>
    <xf numFmtId="0" fontId="6" fillId="0" borderId="3" xfId="0" quotePrefix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/>
    <xf numFmtId="3" fontId="7" fillId="0" borderId="0" xfId="1" quotePrefix="1" applyNumberFormat="1" applyFont="1" applyAlignment="1">
      <alignment horizontal="right"/>
    </xf>
    <xf numFmtId="3" fontId="6" fillId="0" borderId="0" xfId="0" applyNumberFormat="1" applyFont="1"/>
    <xf numFmtId="0" fontId="11" fillId="0" borderId="1" xfId="0" applyFont="1" applyBorder="1"/>
    <xf numFmtId="0" fontId="4" fillId="0" borderId="1" xfId="0" applyFont="1" applyBorder="1"/>
    <xf numFmtId="3" fontId="6" fillId="3" borderId="0" xfId="0" applyNumberFormat="1" applyFont="1" applyFill="1"/>
    <xf numFmtId="0" fontId="2" fillId="0" borderId="0" xfId="0" applyFont="1" applyAlignment="1">
      <alignment horizontal="right"/>
    </xf>
    <xf numFmtId="3" fontId="7" fillId="0" borderId="0" xfId="2" applyNumberFormat="1" applyFont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5" fillId="3" borderId="0" xfId="0" applyFont="1" applyFill="1"/>
    <xf numFmtId="0" fontId="2" fillId="3" borderId="0" xfId="0" applyFont="1" applyFill="1"/>
    <xf numFmtId="3" fontId="7" fillId="3" borderId="0" xfId="0" applyNumberFormat="1" applyFont="1" applyFill="1"/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Normal" xfId="0" builtinId="0"/>
    <cellStyle name="Normal 10 2" xfId="2" xr:uid="{71C6E8AB-5163-4754-8DAF-AAAFE1956DE7}"/>
    <cellStyle name="Normal 2" xfId="1" xr:uid="{C106AAA7-9B85-440D-98E2-B4F335E5D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E0790-DF9B-4ED0-8BD8-D7C183D48A9A}">
  <dimension ref="A1:P38"/>
  <sheetViews>
    <sheetView showGridLines="0" tabSelected="1" workbookViewId="0">
      <selection activeCell="P27" sqref="P27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425781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6" x14ac:dyDescent="0.2">
      <c r="A1" s="1" t="s">
        <v>0</v>
      </c>
      <c r="K1" s="50" t="s">
        <v>92</v>
      </c>
      <c r="L1" s="50"/>
      <c r="M1" s="50"/>
    </row>
    <row r="2" spans="1:16" ht="24.6" customHeight="1" thickBot="1" x14ac:dyDescent="0.25">
      <c r="A2" s="58" t="s">
        <v>91</v>
      </c>
      <c r="B2" s="59"/>
      <c r="C2" s="4"/>
      <c r="D2" s="4"/>
      <c r="E2" s="4"/>
      <c r="F2" s="4"/>
      <c r="I2" s="4"/>
      <c r="J2" s="4"/>
      <c r="K2" s="2" t="s">
        <v>93</v>
      </c>
    </row>
    <row r="3" spans="1:16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  <c r="K3" s="14"/>
    </row>
    <row r="4" spans="1:16" ht="12" customHeight="1" x14ac:dyDescent="0.2">
      <c r="A4" s="29" t="s">
        <v>5</v>
      </c>
      <c r="B4" s="29"/>
      <c r="C4" s="30">
        <f t="shared" ref="C4:C15" si="0">SUM(D4:F4)</f>
        <v>200698</v>
      </c>
      <c r="D4" s="30">
        <v>114035</v>
      </c>
      <c r="E4" s="14"/>
      <c r="F4" s="30">
        <v>86663</v>
      </c>
      <c r="I4" s="10"/>
      <c r="J4" s="10"/>
      <c r="K4" s="67"/>
      <c r="L4" s="67"/>
    </row>
    <row r="5" spans="1:16" x14ac:dyDescent="0.2">
      <c r="A5" s="19" t="s">
        <v>94</v>
      </c>
      <c r="B5" s="19"/>
      <c r="C5" s="31">
        <f t="shared" si="0"/>
        <v>84601</v>
      </c>
      <c r="D5" s="41">
        <f>SUM(D6:D14)</f>
        <v>46735</v>
      </c>
      <c r="E5" s="14"/>
      <c r="F5" s="41">
        <f>SUM(F6:F14)</f>
        <v>37866</v>
      </c>
      <c r="I5" s="13">
        <v>0</v>
      </c>
      <c r="J5" s="13">
        <v>0</v>
      </c>
      <c r="K5" s="67"/>
      <c r="L5" s="67"/>
    </row>
    <row r="6" spans="1:16" x14ac:dyDescent="0.2">
      <c r="A6" s="19"/>
      <c r="B6" s="19" t="s">
        <v>11</v>
      </c>
      <c r="C6" s="31">
        <f t="shared" si="0"/>
        <v>9486</v>
      </c>
      <c r="D6" s="60">
        <v>4508</v>
      </c>
      <c r="E6" s="14"/>
      <c r="F6" s="14">
        <v>4978</v>
      </c>
      <c r="I6" s="13"/>
      <c r="J6" s="13"/>
      <c r="K6" s="67"/>
      <c r="L6" s="67"/>
    </row>
    <row r="7" spans="1:16" x14ac:dyDescent="0.2">
      <c r="A7" s="19"/>
      <c r="B7" s="19" t="s">
        <v>66</v>
      </c>
      <c r="C7" s="31">
        <f t="shared" si="0"/>
        <v>3537</v>
      </c>
      <c r="D7" s="60">
        <v>1997</v>
      </c>
      <c r="E7" s="14"/>
      <c r="F7" s="14">
        <v>1540</v>
      </c>
      <c r="I7" s="14"/>
      <c r="J7" s="14"/>
      <c r="K7" s="67"/>
      <c r="L7" s="67"/>
    </row>
    <row r="8" spans="1:16" x14ac:dyDescent="0.2">
      <c r="A8" s="19"/>
      <c r="B8" s="19" t="s">
        <v>13</v>
      </c>
      <c r="C8" s="31">
        <f t="shared" si="0"/>
        <v>5150</v>
      </c>
      <c r="D8" s="60">
        <v>5028</v>
      </c>
      <c r="E8" s="14"/>
      <c r="F8" s="14">
        <v>122</v>
      </c>
      <c r="G8" s="31"/>
      <c r="I8" s="14"/>
      <c r="J8" s="14"/>
      <c r="K8" s="67"/>
      <c r="L8" s="67"/>
    </row>
    <row r="9" spans="1:16" x14ac:dyDescent="0.2">
      <c r="A9" s="19"/>
      <c r="B9" s="19" t="s">
        <v>14</v>
      </c>
      <c r="C9" s="31">
        <f t="shared" si="0"/>
        <v>10627</v>
      </c>
      <c r="D9" s="14">
        <v>4650</v>
      </c>
      <c r="E9" s="14"/>
      <c r="F9" s="14">
        <v>5977</v>
      </c>
      <c r="G9" s="31"/>
      <c r="I9" s="14"/>
      <c r="J9" s="14"/>
      <c r="K9" s="67"/>
      <c r="L9" s="67"/>
    </row>
    <row r="10" spans="1:16" x14ac:dyDescent="0.2">
      <c r="A10" s="19"/>
      <c r="B10" s="19" t="s">
        <v>15</v>
      </c>
      <c r="C10" s="31">
        <f t="shared" si="0"/>
        <v>28001</v>
      </c>
      <c r="D10" s="60">
        <v>14961</v>
      </c>
      <c r="E10" s="14"/>
      <c r="F10" s="14">
        <v>13040</v>
      </c>
      <c r="G10" s="31"/>
      <c r="I10" s="14"/>
      <c r="J10" s="14"/>
      <c r="K10" s="67"/>
      <c r="L10" s="67"/>
    </row>
    <row r="11" spans="1:16" x14ac:dyDescent="0.2">
      <c r="A11" s="19"/>
      <c r="B11" s="19" t="s">
        <v>17</v>
      </c>
      <c r="C11" s="31">
        <f t="shared" si="0"/>
        <v>4398</v>
      </c>
      <c r="D11" s="60">
        <v>2472</v>
      </c>
      <c r="E11" s="14"/>
      <c r="F11" s="14">
        <v>1926</v>
      </c>
      <c r="G11" s="31"/>
      <c r="I11" s="14"/>
      <c r="J11" s="14"/>
      <c r="K11" s="67"/>
      <c r="L11" s="67"/>
    </row>
    <row r="12" spans="1:16" x14ac:dyDescent="0.2">
      <c r="A12" s="19"/>
      <c r="B12" s="19" t="s">
        <v>67</v>
      </c>
      <c r="C12" s="31">
        <f t="shared" si="0"/>
        <v>4267</v>
      </c>
      <c r="D12" s="60">
        <v>2224</v>
      </c>
      <c r="E12" s="14"/>
      <c r="F12" s="14">
        <v>2043</v>
      </c>
      <c r="G12" s="31"/>
      <c r="I12" s="14"/>
      <c r="J12" s="14"/>
      <c r="K12" s="67"/>
      <c r="L12" s="67"/>
    </row>
    <row r="13" spans="1:16" ht="12" customHeight="1" x14ac:dyDescent="0.2">
      <c r="A13" s="19"/>
      <c r="B13" s="19" t="s">
        <v>79</v>
      </c>
      <c r="C13" s="31">
        <f t="shared" si="0"/>
        <v>1125</v>
      </c>
      <c r="D13" s="60">
        <v>634</v>
      </c>
      <c r="E13" s="14"/>
      <c r="F13" s="14">
        <v>491</v>
      </c>
      <c r="G13" s="31"/>
      <c r="K13" s="67"/>
      <c r="L13" s="67"/>
    </row>
    <row r="14" spans="1:16" ht="12" customHeight="1" x14ac:dyDescent="0.2">
      <c r="A14" s="19"/>
      <c r="B14" s="19" t="s">
        <v>20</v>
      </c>
      <c r="C14" s="31">
        <f t="shared" si="0"/>
        <v>18010</v>
      </c>
      <c r="D14" s="60">
        <v>10261</v>
      </c>
      <c r="E14" s="14"/>
      <c r="F14" s="14">
        <v>7749</v>
      </c>
      <c r="G14" s="31"/>
      <c r="K14" s="67"/>
      <c r="L14" s="67"/>
    </row>
    <row r="15" spans="1:16" ht="17.25" customHeight="1" x14ac:dyDescent="0.2">
      <c r="A15" s="19" t="s">
        <v>24</v>
      </c>
      <c r="B15" s="19"/>
      <c r="C15" s="31">
        <f t="shared" si="0"/>
        <v>116097</v>
      </c>
      <c r="D15" s="66">
        <v>67300</v>
      </c>
      <c r="E15" s="14"/>
      <c r="F15" s="14">
        <v>48797</v>
      </c>
      <c r="G15" s="41"/>
      <c r="I15" s="14"/>
      <c r="J15" s="14"/>
      <c r="K15" s="67"/>
      <c r="L15" s="67"/>
      <c r="O15" s="66"/>
      <c r="P15" s="66"/>
    </row>
    <row r="16" spans="1:16" x14ac:dyDescent="0.2">
      <c r="A16" s="19"/>
      <c r="B16" s="19" t="s">
        <v>25</v>
      </c>
      <c r="C16" s="47" t="s">
        <v>74</v>
      </c>
      <c r="D16" s="47" t="s">
        <v>74</v>
      </c>
      <c r="E16" s="36"/>
      <c r="F16" s="62" t="s">
        <v>74</v>
      </c>
      <c r="G16" s="41"/>
      <c r="K16" s="67"/>
      <c r="L16" s="67"/>
    </row>
    <row r="17" spans="1:13" x14ac:dyDescent="0.2">
      <c r="A17" s="19"/>
      <c r="B17" s="19" t="s">
        <v>26</v>
      </c>
      <c r="C17" s="47" t="s">
        <v>74</v>
      </c>
      <c r="D17" s="47" t="s">
        <v>74</v>
      </c>
      <c r="E17" s="36"/>
      <c r="F17" s="62" t="s">
        <v>74</v>
      </c>
      <c r="G17" s="41"/>
      <c r="I17" s="14"/>
      <c r="J17" s="14"/>
      <c r="K17" s="67"/>
      <c r="L17" s="67"/>
    </row>
    <row r="18" spans="1:13" ht="12.75" thickBot="1" x14ac:dyDescent="0.25">
      <c r="A18" s="21"/>
      <c r="B18" s="21" t="s">
        <v>23</v>
      </c>
      <c r="C18" s="47" t="s">
        <v>74</v>
      </c>
      <c r="D18" s="63" t="s">
        <v>74</v>
      </c>
      <c r="E18" s="36"/>
      <c r="F18" s="62" t="s">
        <v>74</v>
      </c>
      <c r="G18" s="41"/>
      <c r="I18" s="14"/>
      <c r="J18" s="14"/>
      <c r="K18" s="67"/>
      <c r="L18" s="67"/>
    </row>
    <row r="19" spans="1:13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3" x14ac:dyDescent="0.2">
      <c r="A20" s="64" t="s">
        <v>96</v>
      </c>
      <c r="B20" s="65"/>
      <c r="I20" s="14"/>
      <c r="J20" s="14"/>
    </row>
    <row r="21" spans="1:13" x14ac:dyDescent="0.2">
      <c r="A21" s="54"/>
    </row>
    <row r="22" spans="1:13" x14ac:dyDescent="0.2">
      <c r="A22" s="54"/>
    </row>
    <row r="23" spans="1:13" x14ac:dyDescent="0.2">
      <c r="A23" s="54"/>
    </row>
    <row r="24" spans="1:13" ht="22.9" customHeight="1" thickBot="1" x14ac:dyDescent="0.3">
      <c r="A24" s="38" t="s">
        <v>95</v>
      </c>
      <c r="C24" s="44"/>
      <c r="D24" s="44"/>
      <c r="E24" s="44"/>
      <c r="F24" s="44"/>
      <c r="G24" s="44"/>
      <c r="H24" s="44"/>
    </row>
    <row r="25" spans="1:13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3" x14ac:dyDescent="0.2">
      <c r="A26" s="29" t="s">
        <v>5</v>
      </c>
      <c r="B26" s="29"/>
      <c r="C26" s="30">
        <f t="shared" ref="C26:C33" si="1">SUM(D26:H26)</f>
        <v>200698</v>
      </c>
      <c r="D26" s="30">
        <f>SUM(D27:D28)</f>
        <v>34878</v>
      </c>
      <c r="E26" s="30"/>
      <c r="F26" s="30">
        <f>SUM(F27:F28)</f>
        <v>78904</v>
      </c>
      <c r="G26" s="30"/>
      <c r="H26" s="30">
        <f>SUM(H27:H28)</f>
        <v>86916</v>
      </c>
    </row>
    <row r="27" spans="1:13" x14ac:dyDescent="0.2">
      <c r="A27" s="19"/>
      <c r="B27" s="18" t="s">
        <v>47</v>
      </c>
      <c r="C27" s="31">
        <f t="shared" si="1"/>
        <v>114035</v>
      </c>
      <c r="D27" s="46">
        <v>17873</v>
      </c>
      <c r="E27" s="46"/>
      <c r="F27" s="46">
        <v>47902</v>
      </c>
      <c r="G27" s="46"/>
      <c r="H27" s="46">
        <v>48260</v>
      </c>
    </row>
    <row r="28" spans="1:13" x14ac:dyDescent="0.2">
      <c r="A28" s="19"/>
      <c r="B28" s="19" t="s">
        <v>48</v>
      </c>
      <c r="C28" s="31">
        <f t="shared" si="1"/>
        <v>86663</v>
      </c>
      <c r="D28" s="46">
        <v>17005</v>
      </c>
      <c r="E28" s="46"/>
      <c r="F28" s="46">
        <v>31002</v>
      </c>
      <c r="G28" s="46"/>
      <c r="H28" s="46">
        <v>38656</v>
      </c>
    </row>
    <row r="29" spans="1:13" ht="17.25" customHeight="1" x14ac:dyDescent="0.2">
      <c r="A29" s="19" t="s">
        <v>94</v>
      </c>
      <c r="B29" s="19"/>
      <c r="C29" s="31">
        <f t="shared" si="1"/>
        <v>84601</v>
      </c>
      <c r="D29" s="41">
        <f>SUM(D30:D31)</f>
        <v>10805</v>
      </c>
      <c r="E29" s="41"/>
      <c r="F29" s="41">
        <f t="shared" ref="F29:H29" si="2">SUM(F30:F31)</f>
        <v>42224</v>
      </c>
      <c r="G29" s="41"/>
      <c r="H29" s="41">
        <f t="shared" si="2"/>
        <v>31572</v>
      </c>
    </row>
    <row r="30" spans="1:13" x14ac:dyDescent="0.2">
      <c r="A30" s="18"/>
      <c r="B30" s="18" t="s">
        <v>47</v>
      </c>
      <c r="C30" s="31">
        <f t="shared" si="1"/>
        <v>46735</v>
      </c>
      <c r="D30" s="31">
        <f t="shared" ref="D30:G31" si="3">(D27-D33)</f>
        <v>5308</v>
      </c>
      <c r="E30" s="31">
        <f t="shared" si="3"/>
        <v>0</v>
      </c>
      <c r="F30" s="31">
        <f t="shared" si="3"/>
        <v>25273</v>
      </c>
      <c r="G30" s="31">
        <f t="shared" si="3"/>
        <v>0</v>
      </c>
      <c r="H30" s="31">
        <f>(H27-H33)</f>
        <v>16154</v>
      </c>
    </row>
    <row r="31" spans="1:13" x14ac:dyDescent="0.2">
      <c r="A31" s="18"/>
      <c r="B31" s="19" t="s">
        <v>48</v>
      </c>
      <c r="C31" s="31">
        <f t="shared" si="1"/>
        <v>37866</v>
      </c>
      <c r="D31" s="31">
        <f t="shared" si="3"/>
        <v>5497</v>
      </c>
      <c r="E31" s="31"/>
      <c r="F31" s="31">
        <f t="shared" si="3"/>
        <v>16951</v>
      </c>
      <c r="G31" s="31"/>
      <c r="H31" s="31">
        <f>(H28-H34)</f>
        <v>15418</v>
      </c>
      <c r="M31" s="14"/>
    </row>
    <row r="32" spans="1:13" ht="17.25" customHeight="1" x14ac:dyDescent="0.2">
      <c r="A32" s="19" t="s">
        <v>24</v>
      </c>
      <c r="B32" s="19"/>
      <c r="C32" s="31">
        <f t="shared" si="1"/>
        <v>116097</v>
      </c>
      <c r="D32" s="41">
        <f>SUM(D33:D34)</f>
        <v>24073</v>
      </c>
      <c r="E32" s="41"/>
      <c r="F32" s="41">
        <f t="shared" ref="F32:H32" si="4">SUM(F33:F34)</f>
        <v>36680</v>
      </c>
      <c r="G32" s="41"/>
      <c r="H32" s="41">
        <f t="shared" si="4"/>
        <v>55344</v>
      </c>
    </row>
    <row r="33" spans="1:13" x14ac:dyDescent="0.2">
      <c r="A33" s="18"/>
      <c r="B33" s="18" t="s">
        <v>47</v>
      </c>
      <c r="C33" s="31">
        <f t="shared" si="1"/>
        <v>67300</v>
      </c>
      <c r="D33" s="31">
        <f>(1094+3693+5054+2724)</f>
        <v>12565</v>
      </c>
      <c r="E33" s="31"/>
      <c r="F33" s="31">
        <f>(5788+10182+6659)</f>
        <v>22629</v>
      </c>
      <c r="G33" s="31"/>
      <c r="H33" s="31">
        <f>(9493+11686+10927)</f>
        <v>32106</v>
      </c>
    </row>
    <row r="34" spans="1:13" ht="12.75" thickBot="1" x14ac:dyDescent="0.25">
      <c r="A34" s="18"/>
      <c r="B34" s="19" t="s">
        <v>48</v>
      </c>
      <c r="C34" s="31">
        <f>H34+F34+D34</f>
        <v>48797</v>
      </c>
      <c r="D34" s="31">
        <f>(1074+3721+4677+2036)</f>
        <v>11508</v>
      </c>
      <c r="E34" s="31"/>
      <c r="F34" s="31">
        <f>(2721+6060+5270)</f>
        <v>14051</v>
      </c>
      <c r="G34" s="31"/>
      <c r="H34" s="31">
        <f>(6740+10268+6230)</f>
        <v>23238</v>
      </c>
    </row>
    <row r="35" spans="1:13" ht="12.75" x14ac:dyDescent="0.2">
      <c r="A35" s="34" t="s">
        <v>52</v>
      </c>
      <c r="B35" s="48"/>
      <c r="C35" s="48"/>
      <c r="D35" s="48"/>
      <c r="E35" s="48"/>
      <c r="F35" s="48"/>
      <c r="G35" s="48"/>
      <c r="H35" s="48"/>
    </row>
    <row r="36" spans="1:13" x14ac:dyDescent="0.2">
      <c r="A36" s="64" t="s">
        <v>96</v>
      </c>
      <c r="B36" s="65"/>
    </row>
    <row r="37" spans="1:13" x14ac:dyDescent="0.2">
      <c r="A37" s="54" t="s">
        <v>69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</sheetData>
  <pageMargins left="0.7" right="0.7" top="0.75" bottom="0.75" header="0.3" footer="0.3"/>
  <pageSetup paperSize="9" orientation="portrait" r:id="rId1"/>
  <ignoredErrors>
    <ignoredError sqref="D5 F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" t="s">
        <v>0</v>
      </c>
    </row>
    <row r="2" spans="1:14" ht="24.6" customHeight="1" thickBot="1" x14ac:dyDescent="0.25">
      <c r="A2" s="35" t="s">
        <v>39</v>
      </c>
      <c r="B2" s="3"/>
      <c r="I2" s="4"/>
      <c r="J2" s="4"/>
    </row>
    <row r="3" spans="1:14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4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  <c r="L4" s="14"/>
    </row>
    <row r="5" spans="1:14" x14ac:dyDescent="0.2">
      <c r="A5" s="12" t="s">
        <v>5</v>
      </c>
      <c r="B5" s="12"/>
      <c r="C5" s="13">
        <v>75612</v>
      </c>
      <c r="D5" s="13">
        <v>138893</v>
      </c>
      <c r="E5" s="13"/>
      <c r="F5" s="13">
        <f>SUM(H5-(C5+D5))</f>
        <v>176383</v>
      </c>
      <c r="G5" s="13"/>
      <c r="H5" s="13">
        <v>390888</v>
      </c>
      <c r="I5" s="13">
        <v>0</v>
      </c>
      <c r="J5" s="13">
        <v>0</v>
      </c>
      <c r="L5" s="14"/>
    </row>
    <row r="6" spans="1:14" x14ac:dyDescent="0.2">
      <c r="A6" s="2" t="s">
        <v>10</v>
      </c>
      <c r="B6" s="12"/>
      <c r="C6" s="14">
        <v>38522</v>
      </c>
      <c r="D6" s="14">
        <v>37760</v>
      </c>
      <c r="E6" s="14"/>
      <c r="F6" s="14">
        <f>SUM(H6-(C6+D6))</f>
        <v>96097</v>
      </c>
      <c r="G6" s="14"/>
      <c r="H6" s="14">
        <v>172379</v>
      </c>
      <c r="I6" s="13"/>
      <c r="J6" s="13"/>
      <c r="L6" s="14"/>
      <c r="M6" s="14"/>
      <c r="N6" s="14"/>
    </row>
    <row r="7" spans="1:14" x14ac:dyDescent="0.2">
      <c r="B7" s="2" t="s">
        <v>11</v>
      </c>
      <c r="C7" s="14">
        <v>9695</v>
      </c>
      <c r="D7" s="14">
        <v>23</v>
      </c>
      <c r="E7" s="14"/>
      <c r="F7" s="14">
        <v>10</v>
      </c>
      <c r="G7" s="14"/>
      <c r="H7" s="14">
        <v>9728</v>
      </c>
      <c r="I7" s="14"/>
      <c r="J7" s="14"/>
      <c r="L7" s="14"/>
    </row>
    <row r="8" spans="1:14" x14ac:dyDescent="0.2">
      <c r="B8" s="2" t="s">
        <v>12</v>
      </c>
      <c r="C8" s="14">
        <v>2373</v>
      </c>
      <c r="D8" s="14">
        <v>1195</v>
      </c>
      <c r="E8" s="14"/>
      <c r="F8" s="14">
        <v>7097</v>
      </c>
      <c r="G8" s="14"/>
      <c r="H8" s="14">
        <v>10665</v>
      </c>
      <c r="I8" s="14"/>
      <c r="J8" s="14"/>
      <c r="L8" s="14"/>
    </row>
    <row r="9" spans="1:14" x14ac:dyDescent="0.2">
      <c r="B9" s="2" t="s">
        <v>13</v>
      </c>
      <c r="C9" s="14">
        <v>4586</v>
      </c>
      <c r="D9" s="14">
        <v>1261</v>
      </c>
      <c r="E9" s="14"/>
      <c r="F9" s="14">
        <v>8788</v>
      </c>
      <c r="G9" s="14"/>
      <c r="H9" s="14">
        <v>14635</v>
      </c>
      <c r="I9" s="14"/>
      <c r="J9" s="14"/>
      <c r="L9" s="14"/>
    </row>
    <row r="10" spans="1:14" x14ac:dyDescent="0.2">
      <c r="B10" s="2" t="s">
        <v>14</v>
      </c>
      <c r="C10" s="14">
        <v>7444</v>
      </c>
      <c r="D10" s="14">
        <v>2958</v>
      </c>
      <c r="E10" s="14"/>
      <c r="F10" s="14">
        <v>13548</v>
      </c>
      <c r="G10" s="14"/>
      <c r="H10" s="14">
        <v>23950</v>
      </c>
      <c r="I10" s="14"/>
      <c r="J10" s="14"/>
      <c r="L10" s="14"/>
    </row>
    <row r="11" spans="1:14" x14ac:dyDescent="0.2">
      <c r="B11" s="2" t="s">
        <v>15</v>
      </c>
      <c r="C11" s="14">
        <v>9417</v>
      </c>
      <c r="D11" s="14">
        <v>16976</v>
      </c>
      <c r="E11" s="14"/>
      <c r="F11" s="14">
        <v>42264</v>
      </c>
      <c r="G11" s="14"/>
      <c r="H11" s="14">
        <v>68657</v>
      </c>
      <c r="I11" s="14"/>
      <c r="J11" s="14"/>
      <c r="L11" s="14"/>
    </row>
    <row r="12" spans="1:14" x14ac:dyDescent="0.2">
      <c r="B12" s="2" t="s">
        <v>16</v>
      </c>
      <c r="C12" s="14">
        <v>227</v>
      </c>
      <c r="D12" s="14">
        <v>11213</v>
      </c>
      <c r="E12" s="14"/>
      <c r="F12" s="14">
        <v>13934</v>
      </c>
      <c r="G12" s="14"/>
      <c r="H12" s="14">
        <v>25374</v>
      </c>
      <c r="I12" s="14"/>
      <c r="J12" s="14"/>
      <c r="L12" s="14"/>
    </row>
    <row r="13" spans="1:14" ht="12" customHeight="1" x14ac:dyDescent="0.2">
      <c r="B13" s="2" t="s">
        <v>17</v>
      </c>
      <c r="C13" s="14">
        <v>2805</v>
      </c>
      <c r="D13" s="14">
        <v>1482</v>
      </c>
      <c r="E13" s="14"/>
      <c r="F13" s="14">
        <v>5005</v>
      </c>
      <c r="G13" s="14"/>
      <c r="H13" s="14">
        <v>9292</v>
      </c>
      <c r="I13" s="14"/>
      <c r="J13" s="14"/>
      <c r="L13" s="14"/>
    </row>
    <row r="14" spans="1:14" ht="12" customHeight="1" x14ac:dyDescent="0.2">
      <c r="B14" s="2" t="s">
        <v>18</v>
      </c>
      <c r="C14" s="14">
        <v>1717</v>
      </c>
      <c r="D14" s="14">
        <v>1510</v>
      </c>
      <c r="E14" s="14"/>
      <c r="F14" s="14">
        <v>5299</v>
      </c>
      <c r="G14" s="14"/>
      <c r="H14" s="14">
        <v>8526</v>
      </c>
      <c r="I14" s="14"/>
      <c r="J14" s="14"/>
      <c r="L14" s="14"/>
    </row>
    <row r="15" spans="1:14" ht="12" customHeight="1" x14ac:dyDescent="0.2">
      <c r="B15" s="2" t="s">
        <v>19</v>
      </c>
      <c r="C15" s="14">
        <v>258</v>
      </c>
      <c r="D15" s="14">
        <v>1142</v>
      </c>
      <c r="E15" s="14"/>
      <c r="F15" s="14">
        <v>152</v>
      </c>
      <c r="G15" s="14"/>
      <c r="H15" s="14">
        <v>1552</v>
      </c>
      <c r="I15" s="14"/>
      <c r="J15" s="14"/>
      <c r="L15" s="14"/>
    </row>
    <row r="16" spans="1:14" x14ac:dyDescent="0.2">
      <c r="A16" s="2" t="s">
        <v>20</v>
      </c>
      <c r="C16" s="14">
        <v>3467</v>
      </c>
      <c r="D16" s="14">
        <v>16073</v>
      </c>
      <c r="E16" s="14"/>
      <c r="F16" s="14">
        <v>8427</v>
      </c>
      <c r="G16" s="14"/>
      <c r="H16" s="14">
        <v>27967</v>
      </c>
      <c r="I16" s="14"/>
      <c r="J16" s="14"/>
      <c r="L16" s="14"/>
    </row>
    <row r="17" spans="1:14" x14ac:dyDescent="0.2">
      <c r="B17" s="2" t="s">
        <v>21</v>
      </c>
      <c r="C17" s="14">
        <v>2487</v>
      </c>
      <c r="D17" s="14">
        <v>6469</v>
      </c>
      <c r="E17" s="14"/>
      <c r="F17" s="14">
        <v>4248</v>
      </c>
      <c r="G17" s="14"/>
      <c r="H17" s="14">
        <v>13204</v>
      </c>
      <c r="I17" s="14"/>
      <c r="J17" s="14"/>
      <c r="L17" s="14"/>
    </row>
    <row r="18" spans="1:14" x14ac:dyDescent="0.2">
      <c r="B18" s="2" t="s">
        <v>12</v>
      </c>
      <c r="C18" s="14">
        <v>809</v>
      </c>
      <c r="D18" s="14">
        <v>1690</v>
      </c>
      <c r="E18" s="14"/>
      <c r="F18" s="14">
        <v>1477</v>
      </c>
      <c r="G18" s="14"/>
      <c r="H18" s="14">
        <v>3976</v>
      </c>
      <c r="I18" s="14"/>
      <c r="J18" s="14"/>
      <c r="L18" s="14"/>
    </row>
    <row r="19" spans="1:14" x14ac:dyDescent="0.2">
      <c r="B19" s="2" t="s">
        <v>36</v>
      </c>
      <c r="C19" s="14">
        <v>114</v>
      </c>
      <c r="D19" s="14">
        <v>3222</v>
      </c>
      <c r="E19" s="14"/>
      <c r="F19" s="14">
        <v>1758</v>
      </c>
      <c r="G19" s="14"/>
      <c r="H19" s="14">
        <v>5094</v>
      </c>
      <c r="I19" s="14"/>
      <c r="J19" s="14"/>
      <c r="L19" s="14"/>
    </row>
    <row r="20" spans="1:14" ht="12" customHeight="1" x14ac:dyDescent="0.2">
      <c r="B20" s="2" t="s">
        <v>23</v>
      </c>
      <c r="C20" s="36">
        <v>57</v>
      </c>
      <c r="D20" s="14">
        <v>4692</v>
      </c>
      <c r="E20" s="14"/>
      <c r="F20" s="14">
        <v>944</v>
      </c>
      <c r="G20" s="14"/>
      <c r="H20" s="14">
        <v>5693</v>
      </c>
      <c r="I20" s="14"/>
      <c r="J20" s="14"/>
      <c r="L20" s="14"/>
    </row>
    <row r="21" spans="1:14" x14ac:dyDescent="0.2">
      <c r="A21" s="2" t="s">
        <v>24</v>
      </c>
      <c r="C21" s="14">
        <v>33623</v>
      </c>
      <c r="D21" s="14">
        <v>85059</v>
      </c>
      <c r="E21" s="14"/>
      <c r="F21" s="14">
        <v>67107</v>
      </c>
      <c r="G21" s="14"/>
      <c r="H21" s="14">
        <v>185789</v>
      </c>
      <c r="I21" s="14"/>
      <c r="J21" s="14"/>
      <c r="L21" s="14"/>
    </row>
    <row r="22" spans="1:14" ht="12" customHeight="1" x14ac:dyDescent="0.2">
      <c r="B22" s="2" t="s">
        <v>25</v>
      </c>
      <c r="C22" s="14">
        <v>28537</v>
      </c>
      <c r="D22" s="14">
        <v>28022</v>
      </c>
      <c r="E22" s="14"/>
      <c r="F22" s="14">
        <v>30474</v>
      </c>
      <c r="G22" s="14"/>
      <c r="H22" s="14">
        <v>87033</v>
      </c>
      <c r="I22" s="14"/>
      <c r="J22" s="14"/>
      <c r="L22" s="14"/>
      <c r="N22" s="14"/>
    </row>
    <row r="23" spans="1:14" ht="12" customHeight="1" x14ac:dyDescent="0.2">
      <c r="B23" s="2" t="s">
        <v>26</v>
      </c>
      <c r="C23" s="14">
        <v>556</v>
      </c>
      <c r="D23" s="14">
        <v>32129</v>
      </c>
      <c r="E23" s="14"/>
      <c r="F23" s="14">
        <v>26676</v>
      </c>
      <c r="G23" s="14"/>
      <c r="H23" s="14">
        <v>59361</v>
      </c>
      <c r="I23" s="14"/>
      <c r="J23" s="14"/>
      <c r="L23" s="14"/>
    </row>
    <row r="24" spans="1:14" ht="12" customHeight="1" x14ac:dyDescent="0.2">
      <c r="B24" s="2" t="s">
        <v>40</v>
      </c>
      <c r="C24" s="14">
        <v>556</v>
      </c>
      <c r="D24" s="14">
        <v>2629</v>
      </c>
      <c r="E24" s="14"/>
      <c r="F24" s="14">
        <v>1182</v>
      </c>
      <c r="G24" s="14"/>
      <c r="H24" s="14">
        <v>4367</v>
      </c>
      <c r="I24" s="14"/>
      <c r="J24" s="14"/>
      <c r="L24" s="14"/>
    </row>
    <row r="25" spans="1:14" ht="12" customHeight="1" x14ac:dyDescent="0.2">
      <c r="B25" s="2" t="s">
        <v>28</v>
      </c>
      <c r="C25" s="14">
        <v>1000</v>
      </c>
      <c r="D25" s="14">
        <v>6623</v>
      </c>
      <c r="E25" s="14"/>
      <c r="F25" s="14">
        <v>1400</v>
      </c>
      <c r="G25" s="14"/>
      <c r="H25" s="14">
        <v>9023</v>
      </c>
      <c r="I25" s="14"/>
      <c r="J25" s="14"/>
      <c r="L25" s="14"/>
    </row>
    <row r="26" spans="1:14" x14ac:dyDescent="0.2">
      <c r="B26" s="2" t="s">
        <v>29</v>
      </c>
      <c r="C26" s="14">
        <v>606</v>
      </c>
      <c r="D26" s="14">
        <v>1000</v>
      </c>
      <c r="E26" s="14"/>
      <c r="F26" s="14">
        <v>614</v>
      </c>
      <c r="G26" s="14"/>
      <c r="H26" s="14">
        <v>2220</v>
      </c>
      <c r="I26" s="14"/>
      <c r="J26" s="14"/>
      <c r="L26" s="14"/>
    </row>
    <row r="27" spans="1:14" ht="12" customHeight="1" x14ac:dyDescent="0.2">
      <c r="B27" s="2" t="s">
        <v>30</v>
      </c>
      <c r="C27" s="14">
        <v>1050</v>
      </c>
      <c r="D27" s="14">
        <v>10289</v>
      </c>
      <c r="E27" s="14"/>
      <c r="F27" s="14">
        <v>1722</v>
      </c>
      <c r="G27" s="14"/>
      <c r="H27" s="14">
        <v>13061</v>
      </c>
      <c r="I27" s="14"/>
      <c r="J27" s="14"/>
      <c r="L27" s="14"/>
    </row>
    <row r="28" spans="1:14" ht="12" customHeight="1" x14ac:dyDescent="0.2">
      <c r="B28" s="2" t="s">
        <v>31</v>
      </c>
      <c r="C28" s="14">
        <v>942</v>
      </c>
      <c r="D28" s="14">
        <v>1147</v>
      </c>
      <c r="E28" s="14"/>
      <c r="F28" s="14">
        <v>1999</v>
      </c>
      <c r="G28" s="14"/>
      <c r="H28" s="14">
        <v>4088</v>
      </c>
      <c r="I28" s="14"/>
      <c r="J28" s="14"/>
      <c r="L28" s="14"/>
    </row>
    <row r="29" spans="1:14" ht="12" customHeight="1" x14ac:dyDescent="0.2">
      <c r="B29" s="2" t="s">
        <v>23</v>
      </c>
      <c r="C29" s="14">
        <v>376</v>
      </c>
      <c r="D29" s="14">
        <v>3220</v>
      </c>
      <c r="E29" s="14"/>
      <c r="F29" s="14">
        <v>3040</v>
      </c>
      <c r="G29" s="14"/>
      <c r="H29" s="14">
        <v>6636</v>
      </c>
      <c r="I29" s="16"/>
      <c r="J29" s="16"/>
      <c r="L29" s="14"/>
    </row>
    <row r="30" spans="1:14" ht="12.75" thickBot="1" x14ac:dyDescent="0.25">
      <c r="A30" s="2" t="s">
        <v>41</v>
      </c>
      <c r="C30" s="40" t="s">
        <v>37</v>
      </c>
      <c r="D30" s="14">
        <v>1</v>
      </c>
      <c r="E30" s="14"/>
      <c r="F30" s="14">
        <v>4752</v>
      </c>
      <c r="G30" s="14"/>
      <c r="H30" s="14">
        <v>4753</v>
      </c>
      <c r="I30" s="14"/>
      <c r="J30" s="14"/>
      <c r="L30" s="14"/>
    </row>
    <row r="31" spans="1:14" ht="12" customHeight="1" x14ac:dyDescent="0.2">
      <c r="A31" s="17" t="s">
        <v>32</v>
      </c>
      <c r="B31" s="5"/>
      <c r="C31" s="5"/>
      <c r="D31" s="5"/>
      <c r="E31" s="5"/>
      <c r="F31" s="5"/>
      <c r="G31" s="5"/>
      <c r="H31" s="5"/>
    </row>
    <row r="32" spans="1:14" x14ac:dyDescent="0.2">
      <c r="A32" s="37" t="s">
        <v>33</v>
      </c>
    </row>
    <row r="34" spans="1:8" ht="15" x14ac:dyDescent="0.25">
      <c r="A34" s="38" t="s">
        <v>55</v>
      </c>
      <c r="C34" s="44"/>
      <c r="D34" s="44"/>
      <c r="E34" s="44"/>
      <c r="F34" s="44"/>
      <c r="G34" s="44"/>
      <c r="H34" s="44"/>
    </row>
    <row r="35" spans="1:8" ht="3.75" customHeight="1" thickBot="1" x14ac:dyDescent="0.3">
      <c r="A35" s="38"/>
      <c r="B35" s="45"/>
      <c r="C35" s="44"/>
      <c r="D35" s="44"/>
      <c r="E35" s="44"/>
      <c r="F35" s="44"/>
      <c r="G35" s="44"/>
      <c r="H35" s="44"/>
    </row>
    <row r="36" spans="1:8" x14ac:dyDescent="0.2">
      <c r="A36" s="25"/>
      <c r="B36" s="25"/>
      <c r="C36" s="49" t="s">
        <v>5</v>
      </c>
      <c r="D36" s="51" t="s">
        <v>49</v>
      </c>
      <c r="E36" s="53"/>
      <c r="F36" s="51" t="s">
        <v>50</v>
      </c>
      <c r="G36" s="53"/>
      <c r="H36" s="52" t="s">
        <v>51</v>
      </c>
    </row>
    <row r="37" spans="1:8" x14ac:dyDescent="0.2">
      <c r="A37" s="29" t="s">
        <v>5</v>
      </c>
      <c r="B37" s="29"/>
      <c r="C37" s="30">
        <f>SUM(D37:H37)</f>
        <v>214504</v>
      </c>
      <c r="D37" s="30">
        <f>SUM(D38:D39)</f>
        <v>34858</v>
      </c>
      <c r="E37" s="30"/>
      <c r="F37" s="30">
        <f t="shared" ref="F37:H37" si="0">SUM(F38:F39)</f>
        <v>90481</v>
      </c>
      <c r="G37" s="30"/>
      <c r="H37" s="30">
        <f t="shared" si="0"/>
        <v>89165</v>
      </c>
    </row>
    <row r="38" spans="1:8" x14ac:dyDescent="0.2">
      <c r="A38" s="19"/>
      <c r="B38" s="18" t="s">
        <v>47</v>
      </c>
      <c r="C38" s="31">
        <f t="shared" ref="C38:C39" si="1">SUM(D38:H38)</f>
        <v>123715</v>
      </c>
      <c r="D38" s="46">
        <f>SUM(D41,D44,D47)</f>
        <v>17760</v>
      </c>
      <c r="E38" s="47"/>
      <c r="F38" s="46">
        <f>SUM(F41,F44,F47)</f>
        <v>58083</v>
      </c>
      <c r="G38" s="47"/>
      <c r="H38" s="46">
        <f>SUM(H41,H44,H47)</f>
        <v>47872</v>
      </c>
    </row>
    <row r="39" spans="1:8" x14ac:dyDescent="0.2">
      <c r="A39" s="19"/>
      <c r="B39" s="19" t="s">
        <v>48</v>
      </c>
      <c r="C39" s="31">
        <f t="shared" si="1"/>
        <v>90789</v>
      </c>
      <c r="D39" s="46">
        <f>SUM(D42,D45,D48)</f>
        <v>17098</v>
      </c>
      <c r="E39" s="47"/>
      <c r="F39" s="46">
        <f>SUM(F42,F45,F48)</f>
        <v>32398</v>
      </c>
      <c r="G39" s="47"/>
      <c r="H39" s="46">
        <f>SUM(H42,H45,H48)</f>
        <v>41293</v>
      </c>
    </row>
    <row r="40" spans="1:8" x14ac:dyDescent="0.2">
      <c r="A40" s="19" t="s">
        <v>10</v>
      </c>
      <c r="B40" s="19"/>
      <c r="C40" s="31">
        <f>SUM(D40:H40)</f>
        <v>76282</v>
      </c>
      <c r="D40" s="41">
        <f>SUM(D41:D42)</f>
        <v>7897</v>
      </c>
      <c r="E40" s="41">
        <f t="shared" ref="E40:H40" si="2">SUM(E41:E42)</f>
        <v>0</v>
      </c>
      <c r="F40" s="41">
        <f t="shared" si="2"/>
        <v>34056</v>
      </c>
      <c r="G40" s="41">
        <f t="shared" si="2"/>
        <v>0</v>
      </c>
      <c r="H40" s="41">
        <f t="shared" si="2"/>
        <v>34329</v>
      </c>
    </row>
    <row r="41" spans="1:8" x14ac:dyDescent="0.2">
      <c r="A41" s="18"/>
      <c r="B41" s="18" t="s">
        <v>47</v>
      </c>
      <c r="C41" s="31">
        <f t="shared" ref="C41:C48" si="3">SUM(D41:H41)</f>
        <v>41204</v>
      </c>
      <c r="D41" s="42">
        <v>3632</v>
      </c>
      <c r="E41" s="42"/>
      <c r="F41" s="42">
        <v>21150</v>
      </c>
      <c r="G41" s="42"/>
      <c r="H41" s="42">
        <v>16422</v>
      </c>
    </row>
    <row r="42" spans="1:8" x14ac:dyDescent="0.2">
      <c r="A42" s="18"/>
      <c r="B42" s="19" t="s">
        <v>48</v>
      </c>
      <c r="C42" s="31">
        <f t="shared" si="3"/>
        <v>35078</v>
      </c>
      <c r="D42" s="42">
        <v>4265</v>
      </c>
      <c r="E42" s="42"/>
      <c r="F42" s="42">
        <v>12906</v>
      </c>
      <c r="G42" s="42"/>
      <c r="H42" s="42">
        <v>17907</v>
      </c>
    </row>
    <row r="43" spans="1:8" x14ac:dyDescent="0.2">
      <c r="A43" s="19" t="s">
        <v>20</v>
      </c>
      <c r="B43" s="19"/>
      <c r="C43" s="31">
        <f t="shared" si="3"/>
        <v>19540</v>
      </c>
      <c r="D43" s="41">
        <f>SUM(D44:D45)</f>
        <v>2592</v>
      </c>
      <c r="E43" s="41">
        <f t="shared" ref="E43:H43" si="4">SUM(E44:E45)</f>
        <v>0</v>
      </c>
      <c r="F43" s="41">
        <f t="shared" si="4"/>
        <v>15692</v>
      </c>
      <c r="G43" s="41">
        <f t="shared" si="4"/>
        <v>0</v>
      </c>
      <c r="H43" s="41">
        <f t="shared" si="4"/>
        <v>1256</v>
      </c>
    </row>
    <row r="44" spans="1:8" x14ac:dyDescent="0.2">
      <c r="A44" s="18"/>
      <c r="B44" s="18" t="s">
        <v>47</v>
      </c>
      <c r="C44" s="31">
        <f t="shared" si="3"/>
        <v>11633</v>
      </c>
      <c r="D44" s="42">
        <v>1269</v>
      </c>
      <c r="E44" s="42"/>
      <c r="F44" s="42">
        <v>9371</v>
      </c>
      <c r="G44" s="42"/>
      <c r="H44" s="42">
        <v>993</v>
      </c>
    </row>
    <row r="45" spans="1:8" x14ac:dyDescent="0.2">
      <c r="A45" s="18"/>
      <c r="B45" s="19" t="s">
        <v>48</v>
      </c>
      <c r="C45" s="31">
        <f t="shared" si="3"/>
        <v>7907</v>
      </c>
      <c r="D45" s="42">
        <v>1323</v>
      </c>
      <c r="E45" s="42"/>
      <c r="F45" s="42">
        <v>6321</v>
      </c>
      <c r="G45" s="42"/>
      <c r="H45" s="42">
        <v>263</v>
      </c>
    </row>
    <row r="46" spans="1:8" x14ac:dyDescent="0.2">
      <c r="A46" s="19" t="s">
        <v>24</v>
      </c>
      <c r="B46" s="19"/>
      <c r="C46" s="31">
        <f t="shared" si="3"/>
        <v>118682</v>
      </c>
      <c r="D46" s="41">
        <f>SUM(D47:D48)</f>
        <v>24369</v>
      </c>
      <c r="E46" s="41">
        <f t="shared" ref="E46:H46" si="5">SUM(E47:E48)</f>
        <v>0</v>
      </c>
      <c r="F46" s="41">
        <f t="shared" si="5"/>
        <v>40733</v>
      </c>
      <c r="G46" s="41">
        <f t="shared" si="5"/>
        <v>0</v>
      </c>
      <c r="H46" s="41">
        <f t="shared" si="5"/>
        <v>53580</v>
      </c>
    </row>
    <row r="47" spans="1:8" x14ac:dyDescent="0.2">
      <c r="A47" s="18"/>
      <c r="B47" s="18" t="s">
        <v>47</v>
      </c>
      <c r="C47" s="31">
        <f t="shared" si="3"/>
        <v>70878</v>
      </c>
      <c r="D47" s="31">
        <v>12859</v>
      </c>
      <c r="E47" s="31"/>
      <c r="F47" s="31">
        <v>27562</v>
      </c>
      <c r="G47" s="31"/>
      <c r="H47" s="31">
        <v>30457</v>
      </c>
    </row>
    <row r="48" spans="1:8" ht="12.75" thickBot="1" x14ac:dyDescent="0.25">
      <c r="A48" s="18"/>
      <c r="B48" s="19" t="s">
        <v>48</v>
      </c>
      <c r="C48" s="31">
        <f t="shared" si="3"/>
        <v>47804</v>
      </c>
      <c r="D48" s="31">
        <v>11510</v>
      </c>
      <c r="E48" s="31"/>
      <c r="F48" s="31">
        <v>13171</v>
      </c>
      <c r="G48" s="31"/>
      <c r="H48" s="31">
        <v>23123</v>
      </c>
    </row>
    <row r="49" spans="1:8" ht="12.75" x14ac:dyDescent="0.2">
      <c r="A49" s="34" t="s">
        <v>52</v>
      </c>
      <c r="B49" s="48"/>
      <c r="C49" s="48"/>
      <c r="D49" s="48"/>
      <c r="E49" s="48"/>
      <c r="F49" s="48"/>
      <c r="G49" s="48"/>
      <c r="H49" s="48"/>
    </row>
    <row r="50" spans="1:8" x14ac:dyDescent="0.2">
      <c r="A50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3" x14ac:dyDescent="0.2">
      <c r="A1" s="1" t="s">
        <v>0</v>
      </c>
    </row>
    <row r="2" spans="1:13" ht="25.9" customHeight="1" thickBot="1" x14ac:dyDescent="0.25">
      <c r="A2" s="35" t="s">
        <v>38</v>
      </c>
      <c r="B2" s="3"/>
      <c r="I2" s="4"/>
      <c r="J2" s="4"/>
    </row>
    <row r="3" spans="1:13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3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  <c r="M4" s="14"/>
    </row>
    <row r="5" spans="1:13" x14ac:dyDescent="0.2">
      <c r="A5" s="12" t="s">
        <v>5</v>
      </c>
      <c r="B5" s="12"/>
      <c r="C5" s="13">
        <v>67804</v>
      </c>
      <c r="D5" s="13">
        <v>134703</v>
      </c>
      <c r="E5" s="13"/>
      <c r="F5" s="13">
        <v>166569</v>
      </c>
      <c r="G5" s="13"/>
      <c r="H5" s="13">
        <v>369076</v>
      </c>
      <c r="I5" s="13">
        <v>0</v>
      </c>
      <c r="J5" s="13">
        <v>0</v>
      </c>
    </row>
    <row r="6" spans="1:13" x14ac:dyDescent="0.2">
      <c r="A6" s="2" t="s">
        <v>10</v>
      </c>
      <c r="B6" s="12"/>
      <c r="C6" s="14">
        <v>36467</v>
      </c>
      <c r="D6" s="14">
        <v>36820</v>
      </c>
      <c r="E6" s="14"/>
      <c r="F6" s="14">
        <v>93123</v>
      </c>
      <c r="G6" s="14"/>
      <c r="H6" s="14">
        <v>166410</v>
      </c>
      <c r="I6" s="13"/>
      <c r="J6" s="13"/>
    </row>
    <row r="7" spans="1:13" x14ac:dyDescent="0.2">
      <c r="B7" s="2" t="s">
        <v>11</v>
      </c>
      <c r="C7" s="14">
        <v>9253</v>
      </c>
      <c r="D7" s="14">
        <v>23</v>
      </c>
      <c r="E7" s="14"/>
      <c r="F7" s="14">
        <v>25</v>
      </c>
      <c r="G7" s="14"/>
      <c r="H7" s="14">
        <v>9301</v>
      </c>
      <c r="I7" s="14"/>
      <c r="J7" s="14"/>
    </row>
    <row r="8" spans="1:13" x14ac:dyDescent="0.2">
      <c r="B8" s="2" t="s">
        <v>12</v>
      </c>
      <c r="C8" s="14">
        <v>2319</v>
      </c>
      <c r="D8" s="14">
        <v>1380</v>
      </c>
      <c r="E8" s="14"/>
      <c r="F8" s="14">
        <v>6539</v>
      </c>
      <c r="G8" s="14"/>
      <c r="H8" s="14">
        <v>10238</v>
      </c>
      <c r="I8" s="14"/>
      <c r="J8" s="14"/>
    </row>
    <row r="9" spans="1:13" x14ac:dyDescent="0.2">
      <c r="B9" s="2" t="s">
        <v>13</v>
      </c>
      <c r="C9" s="14">
        <v>4503</v>
      </c>
      <c r="D9" s="14">
        <v>1266</v>
      </c>
      <c r="E9" s="14"/>
      <c r="F9" s="14">
        <v>6600</v>
      </c>
      <c r="G9" s="14"/>
      <c r="H9" s="14">
        <v>12369</v>
      </c>
      <c r="I9" s="14"/>
      <c r="J9" s="14"/>
    </row>
    <row r="10" spans="1:13" x14ac:dyDescent="0.2">
      <c r="B10" s="2" t="s">
        <v>14</v>
      </c>
      <c r="C10" s="14">
        <v>6729</v>
      </c>
      <c r="D10" s="14">
        <v>2716</v>
      </c>
      <c r="E10" s="14"/>
      <c r="F10" s="14">
        <v>11073</v>
      </c>
      <c r="G10" s="14"/>
      <c r="H10" s="14">
        <v>20518</v>
      </c>
      <c r="I10" s="14"/>
      <c r="J10" s="14"/>
    </row>
    <row r="11" spans="1:13" x14ac:dyDescent="0.2">
      <c r="B11" s="2" t="s">
        <v>15</v>
      </c>
      <c r="C11" s="14">
        <v>8898</v>
      </c>
      <c r="D11" s="14">
        <v>16849</v>
      </c>
      <c r="E11" s="14"/>
      <c r="F11" s="14">
        <v>39078</v>
      </c>
      <c r="G11" s="14"/>
      <c r="H11" s="14">
        <v>64825</v>
      </c>
      <c r="I11" s="14"/>
      <c r="J11" s="14"/>
    </row>
    <row r="12" spans="1:13" x14ac:dyDescent="0.2">
      <c r="B12" s="2" t="s">
        <v>16</v>
      </c>
      <c r="C12" s="14">
        <v>172</v>
      </c>
      <c r="D12" s="14">
        <v>10481</v>
      </c>
      <c r="E12" s="14"/>
      <c r="F12" s="14">
        <v>13981</v>
      </c>
      <c r="G12" s="14"/>
      <c r="H12" s="14">
        <v>24634</v>
      </c>
      <c r="I12" s="14"/>
      <c r="J12" s="14"/>
    </row>
    <row r="13" spans="1:13" ht="12" customHeight="1" x14ac:dyDescent="0.2">
      <c r="B13" s="2" t="s">
        <v>17</v>
      </c>
      <c r="C13" s="14">
        <v>2726</v>
      </c>
      <c r="D13" s="14">
        <v>1366</v>
      </c>
      <c r="E13" s="14"/>
      <c r="F13" s="14">
        <v>4270</v>
      </c>
      <c r="G13" s="14"/>
      <c r="H13" s="14">
        <v>8362</v>
      </c>
      <c r="I13" s="14"/>
      <c r="J13" s="14"/>
    </row>
    <row r="14" spans="1:13" ht="12" customHeight="1" x14ac:dyDescent="0.2">
      <c r="B14" s="2" t="s">
        <v>18</v>
      </c>
      <c r="C14" s="14">
        <v>1705</v>
      </c>
      <c r="D14" s="14">
        <v>1316</v>
      </c>
      <c r="E14" s="14"/>
      <c r="F14" s="14">
        <v>4761</v>
      </c>
      <c r="G14" s="14"/>
      <c r="H14" s="14">
        <v>7782</v>
      </c>
      <c r="I14" s="14"/>
      <c r="J14" s="14"/>
    </row>
    <row r="15" spans="1:13" ht="12" customHeight="1" x14ac:dyDescent="0.2">
      <c r="B15" s="2" t="s">
        <v>19</v>
      </c>
      <c r="C15" s="14">
        <v>162</v>
      </c>
      <c r="D15" s="14">
        <v>1423</v>
      </c>
      <c r="E15" s="14"/>
      <c r="F15" s="14">
        <v>6796</v>
      </c>
      <c r="G15" s="14"/>
      <c r="H15" s="14">
        <v>8381</v>
      </c>
      <c r="I15" s="14"/>
      <c r="J15" s="14"/>
    </row>
    <row r="16" spans="1:13" x14ac:dyDescent="0.2">
      <c r="A16" s="2" t="s">
        <v>20</v>
      </c>
      <c r="C16" s="14">
        <v>3379</v>
      </c>
      <c r="D16" s="14">
        <v>14347</v>
      </c>
      <c r="E16" s="14"/>
      <c r="F16" s="14">
        <v>6644</v>
      </c>
      <c r="G16" s="14"/>
      <c r="H16" s="14">
        <v>24370</v>
      </c>
      <c r="I16" s="14"/>
      <c r="J16" s="14"/>
    </row>
    <row r="17" spans="1:13" x14ac:dyDescent="0.2">
      <c r="B17" s="2" t="s">
        <v>21</v>
      </c>
      <c r="C17" s="14">
        <v>2576</v>
      </c>
      <c r="D17" s="14">
        <v>6040</v>
      </c>
      <c r="E17" s="14"/>
      <c r="F17" s="14">
        <v>3082</v>
      </c>
      <c r="G17" s="14"/>
      <c r="H17" s="14">
        <v>11698</v>
      </c>
      <c r="I17" s="14"/>
      <c r="J17" s="14"/>
    </row>
    <row r="18" spans="1:13" x14ac:dyDescent="0.2">
      <c r="B18" s="2" t="s">
        <v>12</v>
      </c>
      <c r="C18" s="14">
        <v>567</v>
      </c>
      <c r="D18" s="14">
        <v>1494</v>
      </c>
      <c r="E18" s="14"/>
      <c r="F18" s="14">
        <v>1115</v>
      </c>
      <c r="G18" s="14"/>
      <c r="H18" s="14">
        <v>3176</v>
      </c>
      <c r="I18" s="14"/>
      <c r="J18" s="14"/>
    </row>
    <row r="19" spans="1:13" x14ac:dyDescent="0.2">
      <c r="B19" s="2" t="s">
        <v>36</v>
      </c>
      <c r="C19" s="14">
        <v>176</v>
      </c>
      <c r="D19" s="14">
        <v>2889</v>
      </c>
      <c r="E19" s="14"/>
      <c r="F19" s="14">
        <v>1513</v>
      </c>
      <c r="G19" s="14"/>
      <c r="H19" s="14">
        <v>4578</v>
      </c>
      <c r="I19" s="14"/>
      <c r="J19" s="14"/>
    </row>
    <row r="20" spans="1:13" ht="12" customHeight="1" x14ac:dyDescent="0.2">
      <c r="B20" s="2" t="s">
        <v>23</v>
      </c>
      <c r="C20" s="36">
        <v>60</v>
      </c>
      <c r="D20" s="14">
        <v>3924</v>
      </c>
      <c r="E20" s="14"/>
      <c r="F20" s="14">
        <v>934</v>
      </c>
      <c r="G20" s="14"/>
      <c r="H20" s="14">
        <v>4918</v>
      </c>
      <c r="I20" s="14"/>
      <c r="J20" s="14"/>
    </row>
    <row r="21" spans="1:13" x14ac:dyDescent="0.2">
      <c r="A21" s="2" t="s">
        <v>24</v>
      </c>
      <c r="C21" s="14">
        <v>27958</v>
      </c>
      <c r="D21" s="14">
        <v>83536</v>
      </c>
      <c r="E21" s="14"/>
      <c r="F21" s="14">
        <v>66802</v>
      </c>
      <c r="G21" s="14"/>
      <c r="H21" s="14">
        <v>178296</v>
      </c>
      <c r="I21" s="14"/>
      <c r="J21" s="14"/>
    </row>
    <row r="22" spans="1:13" ht="12" customHeight="1" x14ac:dyDescent="0.2">
      <c r="B22" s="2" t="s">
        <v>25</v>
      </c>
      <c r="C22" s="14">
        <v>23008</v>
      </c>
      <c r="D22" s="14">
        <v>26946</v>
      </c>
      <c r="E22" s="14"/>
      <c r="F22" s="14">
        <v>32584</v>
      </c>
      <c r="G22" s="14"/>
      <c r="H22" s="14">
        <v>82538</v>
      </c>
      <c r="I22" s="14"/>
      <c r="J22" s="14"/>
    </row>
    <row r="23" spans="1:13" ht="12" customHeight="1" x14ac:dyDescent="0.2">
      <c r="B23" s="2" t="s">
        <v>26</v>
      </c>
      <c r="C23" s="14">
        <v>469</v>
      </c>
      <c r="D23" s="14">
        <v>32337</v>
      </c>
      <c r="E23" s="14"/>
      <c r="F23" s="14">
        <v>25580</v>
      </c>
      <c r="G23" s="14"/>
      <c r="H23" s="14">
        <v>58386</v>
      </c>
      <c r="I23" s="14"/>
      <c r="J23" s="14"/>
    </row>
    <row r="24" spans="1:13" ht="12" customHeight="1" x14ac:dyDescent="0.2">
      <c r="B24" s="2" t="s">
        <v>27</v>
      </c>
      <c r="C24" s="14">
        <v>663</v>
      </c>
      <c r="D24" s="14">
        <v>2631</v>
      </c>
      <c r="E24" s="14"/>
      <c r="F24" s="14">
        <v>1031</v>
      </c>
      <c r="G24" s="14"/>
      <c r="H24" s="14">
        <v>4325</v>
      </c>
      <c r="I24" s="14"/>
      <c r="J24" s="14"/>
    </row>
    <row r="25" spans="1:13" ht="12" customHeight="1" x14ac:dyDescent="0.2">
      <c r="B25" s="2" t="s">
        <v>28</v>
      </c>
      <c r="C25" s="14">
        <v>967</v>
      </c>
      <c r="D25" s="14">
        <v>6442</v>
      </c>
      <c r="E25" s="14"/>
      <c r="F25" s="14">
        <v>797</v>
      </c>
      <c r="G25" s="14"/>
      <c r="H25" s="14">
        <v>8206</v>
      </c>
      <c r="I25" s="14"/>
      <c r="J25" s="14"/>
    </row>
    <row r="26" spans="1:13" x14ac:dyDescent="0.2">
      <c r="B26" s="2" t="s">
        <v>29</v>
      </c>
      <c r="C26" s="14">
        <v>559</v>
      </c>
      <c r="D26" s="14">
        <v>1016</v>
      </c>
      <c r="E26" s="14"/>
      <c r="F26" s="14">
        <v>700</v>
      </c>
      <c r="G26" s="14"/>
      <c r="H26" s="14">
        <v>2275</v>
      </c>
      <c r="I26" s="14"/>
      <c r="J26" s="14"/>
    </row>
    <row r="27" spans="1:13" ht="12" customHeight="1" x14ac:dyDescent="0.2">
      <c r="B27" s="2" t="s">
        <v>30</v>
      </c>
      <c r="C27" s="14">
        <v>1267</v>
      </c>
      <c r="D27" s="14">
        <v>10104</v>
      </c>
      <c r="E27" s="14"/>
      <c r="F27" s="14">
        <v>1891</v>
      </c>
      <c r="G27" s="14"/>
      <c r="H27" s="14">
        <v>13262</v>
      </c>
      <c r="I27" s="14"/>
      <c r="J27" s="14"/>
    </row>
    <row r="28" spans="1:13" ht="12" customHeight="1" x14ac:dyDescent="0.2">
      <c r="B28" s="2" t="s">
        <v>31</v>
      </c>
      <c r="C28" s="14">
        <v>721</v>
      </c>
      <c r="D28" s="14">
        <v>1002</v>
      </c>
      <c r="E28" s="14"/>
      <c r="F28" s="14">
        <v>1677</v>
      </c>
      <c r="G28" s="14"/>
      <c r="H28" s="14">
        <v>3400</v>
      </c>
      <c r="I28" s="14"/>
      <c r="J28" s="14"/>
    </row>
    <row r="29" spans="1:13" ht="12.75" thickBot="1" x14ac:dyDescent="0.25">
      <c r="A29" s="4"/>
      <c r="B29" s="4" t="s">
        <v>23</v>
      </c>
      <c r="C29" s="15">
        <v>304</v>
      </c>
      <c r="D29" s="15">
        <v>3058</v>
      </c>
      <c r="E29" s="15"/>
      <c r="F29" s="15">
        <v>2542</v>
      </c>
      <c r="G29" s="15"/>
      <c r="H29" s="15">
        <v>5904</v>
      </c>
      <c r="I29" s="16"/>
      <c r="J29" s="16"/>
    </row>
    <row r="30" spans="1:13" ht="12" customHeight="1" x14ac:dyDescent="0.2">
      <c r="A30" s="17" t="s">
        <v>32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7" t="s">
        <v>33</v>
      </c>
    </row>
    <row r="34" spans="1:8" ht="15" x14ac:dyDescent="0.25">
      <c r="A34" s="38" t="s">
        <v>54</v>
      </c>
      <c r="C34" s="44"/>
      <c r="D34" s="44"/>
      <c r="E34" s="44"/>
      <c r="F34" s="44"/>
      <c r="G34" s="44"/>
      <c r="H34" s="44"/>
    </row>
    <row r="35" spans="1:8" ht="3.75" customHeight="1" thickBot="1" x14ac:dyDescent="0.3">
      <c r="A35" s="38"/>
      <c r="B35" s="45"/>
      <c r="C35" s="44"/>
      <c r="D35" s="44"/>
      <c r="E35" s="44"/>
      <c r="F35" s="44"/>
      <c r="G35" s="44"/>
      <c r="H35" s="44"/>
    </row>
    <row r="36" spans="1:8" x14ac:dyDescent="0.2">
      <c r="A36" s="25"/>
      <c r="B36" s="25"/>
      <c r="C36" s="49" t="s">
        <v>5</v>
      </c>
      <c r="D36" s="51" t="s">
        <v>49</v>
      </c>
      <c r="E36" s="25"/>
      <c r="F36" s="51" t="s">
        <v>50</v>
      </c>
      <c r="G36" s="25"/>
      <c r="H36" s="52" t="s">
        <v>51</v>
      </c>
    </row>
    <row r="37" spans="1:8" x14ac:dyDescent="0.2">
      <c r="A37" s="29" t="s">
        <v>5</v>
      </c>
      <c r="B37" s="29"/>
      <c r="C37" s="30">
        <f>SUM(D37:H37)</f>
        <v>202507</v>
      </c>
      <c r="D37" s="30">
        <f>SUM(D38:D39)</f>
        <v>34280</v>
      </c>
      <c r="E37" s="30"/>
      <c r="F37" s="30">
        <f t="shared" ref="F37:H37" si="0">SUM(F38:F39)</f>
        <v>83415</v>
      </c>
      <c r="G37" s="30"/>
      <c r="H37" s="30">
        <f t="shared" si="0"/>
        <v>84812</v>
      </c>
    </row>
    <row r="38" spans="1:8" x14ac:dyDescent="0.2">
      <c r="A38" s="19"/>
      <c r="B38" s="18" t="s">
        <v>47</v>
      </c>
      <c r="C38" s="31">
        <f t="shared" ref="C38:C39" si="1">SUM(D38:H38)</f>
        <v>118911</v>
      </c>
      <c r="D38" s="46">
        <f>SUM(D41,D44,D47)</f>
        <v>17624</v>
      </c>
      <c r="E38" s="47"/>
      <c r="F38" s="46">
        <f>SUM(F41,F44,F47)</f>
        <v>53649</v>
      </c>
      <c r="G38" s="47"/>
      <c r="H38" s="46">
        <f>SUM(H41,H44,H47)</f>
        <v>47638</v>
      </c>
    </row>
    <row r="39" spans="1:8" x14ac:dyDescent="0.2">
      <c r="A39" s="19"/>
      <c r="B39" s="19" t="s">
        <v>48</v>
      </c>
      <c r="C39" s="31">
        <f t="shared" si="1"/>
        <v>83596</v>
      </c>
      <c r="D39" s="46">
        <f>SUM(D42,D45,D48)</f>
        <v>16656</v>
      </c>
      <c r="E39" s="47"/>
      <c r="F39" s="46">
        <f>SUM(F42,F45,F48)</f>
        <v>29766</v>
      </c>
      <c r="G39" s="47"/>
      <c r="H39" s="46">
        <f>SUM(H42,H45,H48)</f>
        <v>37174</v>
      </c>
    </row>
    <row r="40" spans="1:8" x14ac:dyDescent="0.2">
      <c r="A40" s="19" t="s">
        <v>10</v>
      </c>
      <c r="B40" s="19"/>
      <c r="C40" s="31">
        <f>SUM(D40:H40)</f>
        <v>73287</v>
      </c>
      <c r="D40" s="41">
        <f>SUM(D41:D42)</f>
        <v>8033</v>
      </c>
      <c r="E40" s="41">
        <f t="shared" ref="E40:H40" si="2">SUM(E41:E42)</f>
        <v>0</v>
      </c>
      <c r="F40" s="41">
        <f t="shared" si="2"/>
        <v>33029</v>
      </c>
      <c r="G40" s="41">
        <f t="shared" si="2"/>
        <v>0</v>
      </c>
      <c r="H40" s="41">
        <f t="shared" si="2"/>
        <v>32225</v>
      </c>
    </row>
    <row r="41" spans="1:8" x14ac:dyDescent="0.2">
      <c r="A41" s="18"/>
      <c r="B41" s="18" t="s">
        <v>47</v>
      </c>
      <c r="C41" s="31">
        <f t="shared" ref="C41:C48" si="3">SUM(D41:H41)</f>
        <v>39789</v>
      </c>
      <c r="D41" s="42">
        <v>3612</v>
      </c>
      <c r="E41" s="42"/>
      <c r="F41" s="42">
        <v>20174</v>
      </c>
      <c r="G41" s="42"/>
      <c r="H41" s="42">
        <v>16003</v>
      </c>
    </row>
    <row r="42" spans="1:8" x14ac:dyDescent="0.2">
      <c r="A42" s="18"/>
      <c r="B42" s="19" t="s">
        <v>48</v>
      </c>
      <c r="C42" s="31">
        <f t="shared" si="3"/>
        <v>33498</v>
      </c>
      <c r="D42" s="42">
        <v>4421</v>
      </c>
      <c r="E42" s="42"/>
      <c r="F42" s="42">
        <v>12855</v>
      </c>
      <c r="G42" s="42"/>
      <c r="H42" s="42">
        <v>16222</v>
      </c>
    </row>
    <row r="43" spans="1:8" x14ac:dyDescent="0.2">
      <c r="A43" s="19" t="s">
        <v>20</v>
      </c>
      <c r="B43" s="19"/>
      <c r="C43" s="31">
        <f t="shared" si="3"/>
        <v>17726</v>
      </c>
      <c r="D43" s="41">
        <f>SUM(D44:D45)</f>
        <v>2055</v>
      </c>
      <c r="E43" s="41">
        <f t="shared" ref="E43:H43" si="4">SUM(E44:E45)</f>
        <v>0</v>
      </c>
      <c r="F43" s="41">
        <f t="shared" si="4"/>
        <v>14534</v>
      </c>
      <c r="G43" s="41">
        <f t="shared" si="4"/>
        <v>0</v>
      </c>
      <c r="H43" s="41">
        <f t="shared" si="4"/>
        <v>1137</v>
      </c>
    </row>
    <row r="44" spans="1:8" x14ac:dyDescent="0.2">
      <c r="A44" s="18"/>
      <c r="B44" s="18" t="s">
        <v>47</v>
      </c>
      <c r="C44" s="31">
        <f t="shared" si="3"/>
        <v>11020</v>
      </c>
      <c r="D44" s="42">
        <v>1055</v>
      </c>
      <c r="E44" s="42"/>
      <c r="F44" s="42">
        <v>9072</v>
      </c>
      <c r="G44" s="42"/>
      <c r="H44" s="42">
        <v>893</v>
      </c>
    </row>
    <row r="45" spans="1:8" x14ac:dyDescent="0.2">
      <c r="A45" s="18"/>
      <c r="B45" s="19" t="s">
        <v>48</v>
      </c>
      <c r="C45" s="31">
        <f t="shared" si="3"/>
        <v>6706</v>
      </c>
      <c r="D45" s="42">
        <v>1000</v>
      </c>
      <c r="E45" s="42"/>
      <c r="F45" s="42">
        <v>5462</v>
      </c>
      <c r="G45" s="42"/>
      <c r="H45" s="42">
        <v>244</v>
      </c>
    </row>
    <row r="46" spans="1:8" x14ac:dyDescent="0.2">
      <c r="A46" s="19" t="s">
        <v>24</v>
      </c>
      <c r="B46" s="19"/>
      <c r="C46" s="31">
        <f t="shared" si="3"/>
        <v>111494</v>
      </c>
      <c r="D46" s="41">
        <f>SUM(D47:D48)</f>
        <v>24192</v>
      </c>
      <c r="E46" s="41">
        <f t="shared" ref="E46:H46" si="5">SUM(E47:E48)</f>
        <v>0</v>
      </c>
      <c r="F46" s="41">
        <f t="shared" si="5"/>
        <v>35852</v>
      </c>
      <c r="G46" s="41">
        <f t="shared" si="5"/>
        <v>0</v>
      </c>
      <c r="H46" s="41">
        <f t="shared" si="5"/>
        <v>51450</v>
      </c>
    </row>
    <row r="47" spans="1:8" x14ac:dyDescent="0.2">
      <c r="A47" s="18"/>
      <c r="B47" s="18" t="s">
        <v>47</v>
      </c>
      <c r="C47" s="31">
        <f t="shared" si="3"/>
        <v>68102</v>
      </c>
      <c r="D47" s="42">
        <v>12957</v>
      </c>
      <c r="E47" s="42"/>
      <c r="F47" s="42">
        <v>24403</v>
      </c>
      <c r="G47" s="42"/>
      <c r="H47" s="42">
        <v>30742</v>
      </c>
    </row>
    <row r="48" spans="1:8" ht="12.75" thickBot="1" x14ac:dyDescent="0.25">
      <c r="A48" s="18"/>
      <c r="B48" s="19" t="s">
        <v>48</v>
      </c>
      <c r="C48" s="31">
        <f t="shared" si="3"/>
        <v>43392</v>
      </c>
      <c r="D48" s="42">
        <v>11235</v>
      </c>
      <c r="E48" s="42"/>
      <c r="F48" s="42">
        <v>11449</v>
      </c>
      <c r="G48" s="42"/>
      <c r="H48" s="42">
        <v>20708</v>
      </c>
    </row>
    <row r="49" spans="1:8" ht="12.75" x14ac:dyDescent="0.2">
      <c r="A49" s="34" t="s">
        <v>52</v>
      </c>
      <c r="B49" s="48"/>
      <c r="C49" s="48"/>
      <c r="D49" s="48"/>
      <c r="E49" s="48"/>
      <c r="F49" s="48"/>
      <c r="G49" s="48"/>
      <c r="H49" s="48"/>
    </row>
    <row r="50" spans="1:8" x14ac:dyDescent="0.2">
      <c r="A50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3" x14ac:dyDescent="0.2">
      <c r="A1" s="1" t="s">
        <v>0</v>
      </c>
    </row>
    <row r="2" spans="1:13" ht="25.9" customHeight="1" thickBot="1" x14ac:dyDescent="0.25">
      <c r="A2" s="35" t="s">
        <v>42</v>
      </c>
      <c r="B2" s="3"/>
      <c r="I2" s="4"/>
      <c r="J2" s="4"/>
    </row>
    <row r="3" spans="1:13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/>
      <c r="J3" s="8"/>
    </row>
    <row r="4" spans="1:13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3" x14ac:dyDescent="0.2">
      <c r="A5" s="12" t="s">
        <v>5</v>
      </c>
      <c r="B5" s="12"/>
      <c r="C5" s="13">
        <v>67977</v>
      </c>
      <c r="D5" s="13">
        <v>144066</v>
      </c>
      <c r="E5" s="13"/>
      <c r="F5" s="13">
        <v>163770</v>
      </c>
      <c r="G5" s="13"/>
      <c r="H5" s="13">
        <v>375813</v>
      </c>
      <c r="I5" s="13"/>
      <c r="J5" s="13"/>
      <c r="M5" s="14"/>
    </row>
    <row r="6" spans="1:13" x14ac:dyDescent="0.2">
      <c r="A6" s="2" t="s">
        <v>10</v>
      </c>
      <c r="B6" s="12"/>
      <c r="C6" s="14">
        <v>35092</v>
      </c>
      <c r="D6" s="14">
        <v>38313</v>
      </c>
      <c r="E6" s="14"/>
      <c r="F6" s="14">
        <v>90841</v>
      </c>
      <c r="G6" s="14"/>
      <c r="H6" s="14">
        <v>164246</v>
      </c>
      <c r="I6" s="13"/>
      <c r="J6" s="13"/>
    </row>
    <row r="7" spans="1:13" x14ac:dyDescent="0.2">
      <c r="B7" s="2" t="s">
        <v>11</v>
      </c>
      <c r="C7" s="14">
        <v>9160</v>
      </c>
      <c r="D7" s="14">
        <v>30</v>
      </c>
      <c r="E7" s="14"/>
      <c r="F7" s="14">
        <v>32</v>
      </c>
      <c r="G7" s="14"/>
      <c r="H7" s="14">
        <v>9222</v>
      </c>
      <c r="I7" s="14"/>
      <c r="J7" s="14"/>
    </row>
    <row r="8" spans="1:13" x14ac:dyDescent="0.2">
      <c r="B8" s="2" t="s">
        <v>12</v>
      </c>
      <c r="C8" s="14">
        <v>2239</v>
      </c>
      <c r="D8" s="14">
        <v>1546</v>
      </c>
      <c r="E8" s="14"/>
      <c r="F8" s="14">
        <v>6168</v>
      </c>
      <c r="G8" s="14"/>
      <c r="H8" s="14">
        <v>9953</v>
      </c>
      <c r="I8" s="14"/>
      <c r="J8" s="14"/>
    </row>
    <row r="9" spans="1:13" x14ac:dyDescent="0.2">
      <c r="B9" s="2" t="s">
        <v>13</v>
      </c>
      <c r="C9" s="14">
        <v>3706</v>
      </c>
      <c r="D9" s="14">
        <v>1369</v>
      </c>
      <c r="E9" s="14"/>
      <c r="F9" s="14">
        <v>5498</v>
      </c>
      <c r="G9" s="14"/>
      <c r="H9" s="14">
        <v>10573</v>
      </c>
      <c r="I9" s="14"/>
      <c r="J9" s="14"/>
    </row>
    <row r="10" spans="1:13" x14ac:dyDescent="0.2">
      <c r="B10" s="2" t="s">
        <v>14</v>
      </c>
      <c r="C10" s="14">
        <v>6103</v>
      </c>
      <c r="D10" s="14">
        <v>2899</v>
      </c>
      <c r="E10" s="14"/>
      <c r="F10" s="14">
        <v>10124</v>
      </c>
      <c r="G10" s="14"/>
      <c r="H10" s="14">
        <v>19126</v>
      </c>
      <c r="I10" s="14"/>
      <c r="J10" s="14"/>
    </row>
    <row r="11" spans="1:13" x14ac:dyDescent="0.2">
      <c r="B11" s="2" t="s">
        <v>15</v>
      </c>
      <c r="C11" s="14">
        <v>9237</v>
      </c>
      <c r="D11" s="14">
        <v>16901</v>
      </c>
      <c r="E11" s="14"/>
      <c r="F11" s="14">
        <v>39589</v>
      </c>
      <c r="G11" s="14"/>
      <c r="H11" s="14">
        <v>65727</v>
      </c>
      <c r="I11" s="14"/>
      <c r="J11" s="14"/>
    </row>
    <row r="12" spans="1:13" x14ac:dyDescent="0.2">
      <c r="B12" s="2" t="s">
        <v>16</v>
      </c>
      <c r="C12" s="14">
        <v>158</v>
      </c>
      <c r="D12" s="14">
        <v>11151</v>
      </c>
      <c r="E12" s="14"/>
      <c r="F12" s="14">
        <v>14690</v>
      </c>
      <c r="G12" s="14"/>
      <c r="H12" s="14">
        <v>25999</v>
      </c>
      <c r="I12" s="14"/>
      <c r="J12" s="14"/>
    </row>
    <row r="13" spans="1:13" ht="12" customHeight="1" x14ac:dyDescent="0.2">
      <c r="B13" s="2" t="s">
        <v>17</v>
      </c>
      <c r="C13" s="14">
        <v>2757</v>
      </c>
      <c r="D13" s="14">
        <v>1379</v>
      </c>
      <c r="E13" s="14"/>
      <c r="F13" s="14">
        <v>4485</v>
      </c>
      <c r="G13" s="14"/>
      <c r="H13" s="14">
        <v>8621</v>
      </c>
      <c r="I13" s="14"/>
      <c r="J13" s="14"/>
    </row>
    <row r="14" spans="1:13" ht="12" customHeight="1" x14ac:dyDescent="0.2">
      <c r="B14" s="2" t="s">
        <v>18</v>
      </c>
      <c r="C14" s="14">
        <v>1582</v>
      </c>
      <c r="D14" s="14">
        <v>960</v>
      </c>
      <c r="E14" s="14"/>
      <c r="F14" s="14">
        <v>4355</v>
      </c>
      <c r="G14" s="14"/>
      <c r="H14" s="14">
        <v>6897</v>
      </c>
      <c r="I14" s="14"/>
      <c r="J14" s="14"/>
    </row>
    <row r="15" spans="1:13" ht="12" customHeight="1" x14ac:dyDescent="0.2">
      <c r="B15" s="2" t="s">
        <v>19</v>
      </c>
      <c r="C15" s="14">
        <v>150</v>
      </c>
      <c r="D15" s="14">
        <v>2078</v>
      </c>
      <c r="E15" s="14"/>
      <c r="F15" s="14">
        <v>5900</v>
      </c>
      <c r="G15" s="14"/>
      <c r="H15" s="14">
        <v>8128</v>
      </c>
      <c r="I15" s="14"/>
      <c r="J15" s="14"/>
    </row>
    <row r="16" spans="1:13" x14ac:dyDescent="0.2">
      <c r="A16" s="2" t="s">
        <v>20</v>
      </c>
      <c r="C16" s="14">
        <v>3129</v>
      </c>
      <c r="D16" s="14">
        <v>15230</v>
      </c>
      <c r="E16" s="14"/>
      <c r="F16" s="14">
        <v>6834</v>
      </c>
      <c r="G16" s="14"/>
      <c r="H16" s="14">
        <v>25193</v>
      </c>
      <c r="I16" s="14"/>
      <c r="J16" s="14"/>
    </row>
    <row r="17" spans="1:13" x14ac:dyDescent="0.2">
      <c r="B17" s="2" t="s">
        <v>21</v>
      </c>
      <c r="C17" s="14">
        <v>2274</v>
      </c>
      <c r="D17" s="14">
        <v>5451</v>
      </c>
      <c r="E17" s="14"/>
      <c r="F17" s="14">
        <v>2824</v>
      </c>
      <c r="G17" s="14"/>
      <c r="H17" s="14">
        <v>10549</v>
      </c>
      <c r="I17" s="14"/>
      <c r="J17" s="14"/>
    </row>
    <row r="18" spans="1:13" x14ac:dyDescent="0.2">
      <c r="B18" s="2" t="s">
        <v>12</v>
      </c>
      <c r="C18" s="14">
        <v>714</v>
      </c>
      <c r="D18" s="14">
        <v>1815</v>
      </c>
      <c r="E18" s="14"/>
      <c r="F18" s="14">
        <v>1439</v>
      </c>
      <c r="G18" s="14"/>
      <c r="H18" s="14">
        <v>3968</v>
      </c>
      <c r="I18" s="14"/>
      <c r="J18" s="14"/>
    </row>
    <row r="19" spans="1:13" x14ac:dyDescent="0.2">
      <c r="B19" s="2" t="s">
        <v>36</v>
      </c>
      <c r="C19" s="14">
        <v>141</v>
      </c>
      <c r="D19" s="14">
        <v>3172</v>
      </c>
      <c r="E19" s="14"/>
      <c r="F19" s="14">
        <v>1770</v>
      </c>
      <c r="G19" s="14"/>
      <c r="H19" s="14">
        <v>5083</v>
      </c>
      <c r="I19" s="14"/>
      <c r="J19" s="14"/>
    </row>
    <row r="20" spans="1:13" ht="12" customHeight="1" x14ac:dyDescent="0.2">
      <c r="B20" s="2" t="s">
        <v>23</v>
      </c>
      <c r="C20" s="36" t="s">
        <v>37</v>
      </c>
      <c r="D20" s="14">
        <v>4792</v>
      </c>
      <c r="E20" s="14"/>
      <c r="F20" s="14">
        <v>801</v>
      </c>
      <c r="G20" s="14"/>
      <c r="H20" s="14">
        <v>5593</v>
      </c>
      <c r="I20" s="14"/>
      <c r="J20" s="14"/>
    </row>
    <row r="21" spans="1:13" x14ac:dyDescent="0.2">
      <c r="A21" s="2" t="s">
        <v>24</v>
      </c>
      <c r="C21" s="14">
        <v>29756</v>
      </c>
      <c r="D21" s="14">
        <v>90523</v>
      </c>
      <c r="E21" s="14"/>
      <c r="F21" s="14">
        <v>66095</v>
      </c>
      <c r="G21" s="14"/>
      <c r="H21" s="14">
        <v>186374</v>
      </c>
      <c r="I21" s="14"/>
      <c r="J21" s="14"/>
    </row>
    <row r="22" spans="1:13" ht="12" customHeight="1" x14ac:dyDescent="0.2">
      <c r="B22" s="2" t="s">
        <v>25</v>
      </c>
      <c r="C22" s="14">
        <v>24457</v>
      </c>
      <c r="D22" s="14">
        <v>27636</v>
      </c>
      <c r="E22" s="14"/>
      <c r="F22" s="14">
        <v>32851</v>
      </c>
      <c r="G22" s="14"/>
      <c r="H22" s="14">
        <v>84944</v>
      </c>
      <c r="I22" s="14"/>
      <c r="J22" s="14"/>
    </row>
    <row r="23" spans="1:13" ht="12" customHeight="1" x14ac:dyDescent="0.2">
      <c r="B23" s="2" t="s">
        <v>26</v>
      </c>
      <c r="C23" s="14">
        <v>312</v>
      </c>
      <c r="D23" s="14">
        <v>37797</v>
      </c>
      <c r="E23" s="14"/>
      <c r="F23" s="14">
        <v>24876</v>
      </c>
      <c r="G23" s="14"/>
      <c r="H23" s="14">
        <v>62985</v>
      </c>
      <c r="I23" s="14"/>
      <c r="J23" s="14"/>
    </row>
    <row r="24" spans="1:13" ht="12" customHeight="1" x14ac:dyDescent="0.2">
      <c r="B24" s="2" t="s">
        <v>27</v>
      </c>
      <c r="C24" s="14">
        <v>639</v>
      </c>
      <c r="D24" s="14">
        <v>3177</v>
      </c>
      <c r="E24" s="14"/>
      <c r="F24" s="14">
        <v>818</v>
      </c>
      <c r="G24" s="14"/>
      <c r="H24" s="14">
        <v>4634</v>
      </c>
      <c r="I24" s="14"/>
      <c r="J24" s="14"/>
    </row>
    <row r="25" spans="1:13" ht="12" customHeight="1" x14ac:dyDescent="0.2">
      <c r="B25" s="2" t="s">
        <v>28</v>
      </c>
      <c r="C25" s="14">
        <v>1082</v>
      </c>
      <c r="D25" s="14">
        <v>6534</v>
      </c>
      <c r="E25" s="14"/>
      <c r="F25" s="14">
        <v>638</v>
      </c>
      <c r="G25" s="14"/>
      <c r="H25" s="14">
        <v>8254</v>
      </c>
      <c r="I25" s="14"/>
      <c r="J25" s="14"/>
    </row>
    <row r="26" spans="1:13" x14ac:dyDescent="0.2">
      <c r="B26" s="2" t="s">
        <v>29</v>
      </c>
      <c r="C26" s="14">
        <v>585</v>
      </c>
      <c r="D26" s="14">
        <v>1125</v>
      </c>
      <c r="E26" s="14"/>
      <c r="F26" s="14">
        <v>750</v>
      </c>
      <c r="G26" s="14"/>
      <c r="H26" s="14">
        <v>2460</v>
      </c>
      <c r="I26" s="14"/>
      <c r="J26" s="14"/>
    </row>
    <row r="27" spans="1:13" ht="12" customHeight="1" x14ac:dyDescent="0.2">
      <c r="B27" s="2" t="s">
        <v>30</v>
      </c>
      <c r="C27" s="14">
        <v>1467</v>
      </c>
      <c r="D27" s="14">
        <v>10244</v>
      </c>
      <c r="E27" s="14"/>
      <c r="F27" s="14">
        <v>1573</v>
      </c>
      <c r="G27" s="14"/>
      <c r="H27" s="14">
        <v>13284</v>
      </c>
      <c r="I27" s="14"/>
      <c r="J27" s="14"/>
    </row>
    <row r="28" spans="1:13" ht="12" customHeight="1" x14ac:dyDescent="0.2">
      <c r="B28" s="2" t="s">
        <v>31</v>
      </c>
      <c r="C28" s="14">
        <v>774</v>
      </c>
      <c r="D28" s="14">
        <v>1337</v>
      </c>
      <c r="E28" s="14"/>
      <c r="F28" s="14">
        <v>2237</v>
      </c>
      <c r="G28" s="14"/>
      <c r="H28" s="14">
        <v>4348</v>
      </c>
      <c r="I28" s="14"/>
      <c r="J28" s="14"/>
    </row>
    <row r="29" spans="1:13" ht="12.75" thickBot="1" x14ac:dyDescent="0.25">
      <c r="A29" s="4"/>
      <c r="B29" s="4" t="s">
        <v>23</v>
      </c>
      <c r="C29" s="15">
        <v>440</v>
      </c>
      <c r="D29" s="15">
        <v>2673</v>
      </c>
      <c r="E29" s="15"/>
      <c r="F29" s="15">
        <v>2352</v>
      </c>
      <c r="G29" s="15"/>
      <c r="H29" s="15">
        <v>5465</v>
      </c>
      <c r="I29" s="16"/>
      <c r="J29" s="16"/>
    </row>
    <row r="30" spans="1:13" ht="12" customHeight="1" x14ac:dyDescent="0.2">
      <c r="A30" s="17" t="s">
        <v>32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7" t="s">
        <v>33</v>
      </c>
    </row>
    <row r="33" spans="1:8" ht="15" x14ac:dyDescent="0.25">
      <c r="A33" s="38" t="s">
        <v>53</v>
      </c>
      <c r="C33" s="44"/>
      <c r="D33" s="44"/>
      <c r="E33" s="44"/>
      <c r="F33" s="44"/>
      <c r="G33" s="44"/>
      <c r="H33" s="44"/>
    </row>
    <row r="34" spans="1:8" ht="4.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211914</v>
      </c>
      <c r="D36" s="30">
        <f>SUM(D37:D38)</f>
        <v>35323</v>
      </c>
      <c r="E36" s="30"/>
      <c r="F36" s="30">
        <f t="shared" ref="F36:H36" si="0">SUM(F37:F38)</f>
        <v>87406</v>
      </c>
      <c r="G36" s="30"/>
      <c r="H36" s="30">
        <f t="shared" si="0"/>
        <v>89185</v>
      </c>
    </row>
    <row r="37" spans="1:8" x14ac:dyDescent="0.2">
      <c r="A37" s="19"/>
      <c r="B37" s="18" t="s">
        <v>47</v>
      </c>
      <c r="C37" s="31">
        <f t="shared" ref="C37:C38" si="1">SUM(D37:H37)</f>
        <v>123890</v>
      </c>
      <c r="D37" s="46">
        <f>SUM(D40,D43,D46)</f>
        <v>18428</v>
      </c>
      <c r="E37" s="47"/>
      <c r="F37" s="46">
        <f>SUM(F40,F43,F46)</f>
        <v>55638</v>
      </c>
      <c r="G37" s="47"/>
      <c r="H37" s="46">
        <f>SUM(H40,H43,H46)</f>
        <v>49824</v>
      </c>
    </row>
    <row r="38" spans="1:8" x14ac:dyDescent="0.2">
      <c r="A38" s="19"/>
      <c r="B38" s="19" t="s">
        <v>48</v>
      </c>
      <c r="C38" s="31">
        <f t="shared" si="1"/>
        <v>88024</v>
      </c>
      <c r="D38" s="46">
        <f>SUM(D41,D44,D47)</f>
        <v>16895</v>
      </c>
      <c r="E38" s="47"/>
      <c r="F38" s="46">
        <f>SUM(F41,F44,F47)</f>
        <v>31768</v>
      </c>
      <c r="G38" s="47"/>
      <c r="H38" s="46">
        <f>SUM(H41,H44,H47)</f>
        <v>39361</v>
      </c>
    </row>
    <row r="39" spans="1:8" x14ac:dyDescent="0.2">
      <c r="A39" s="19" t="s">
        <v>10</v>
      </c>
      <c r="B39" s="19"/>
      <c r="C39" s="31">
        <f>SUM(D39:H39)</f>
        <v>73405</v>
      </c>
      <c r="D39" s="41">
        <f>SUM(D40:D41)</f>
        <v>8004</v>
      </c>
      <c r="E39" s="41">
        <f t="shared" ref="E39:H39" si="2">SUM(E40:E41)</f>
        <v>0</v>
      </c>
      <c r="F39" s="41">
        <f t="shared" si="2"/>
        <v>34307</v>
      </c>
      <c r="G39" s="41">
        <f t="shared" si="2"/>
        <v>0</v>
      </c>
      <c r="H39" s="41">
        <f t="shared" si="2"/>
        <v>31094</v>
      </c>
    </row>
    <row r="40" spans="1:8" x14ac:dyDescent="0.2">
      <c r="A40" s="18"/>
      <c r="B40" s="18" t="s">
        <v>47</v>
      </c>
      <c r="C40" s="31">
        <f t="shared" ref="C40:C47" si="3">SUM(D40:H40)</f>
        <v>39575</v>
      </c>
      <c r="D40" s="42">
        <v>3770</v>
      </c>
      <c r="E40" s="42"/>
      <c r="F40" s="42">
        <v>20640</v>
      </c>
      <c r="G40" s="42"/>
      <c r="H40" s="42">
        <v>15165</v>
      </c>
    </row>
    <row r="41" spans="1:8" x14ac:dyDescent="0.2">
      <c r="A41" s="18"/>
      <c r="B41" s="19" t="s">
        <v>48</v>
      </c>
      <c r="C41" s="31">
        <f t="shared" si="3"/>
        <v>33830</v>
      </c>
      <c r="D41" s="42">
        <v>4234</v>
      </c>
      <c r="E41" s="42"/>
      <c r="F41" s="42">
        <v>13667</v>
      </c>
      <c r="G41" s="42"/>
      <c r="H41" s="42">
        <v>15929</v>
      </c>
    </row>
    <row r="42" spans="1:8" x14ac:dyDescent="0.2">
      <c r="A42" s="19" t="s">
        <v>20</v>
      </c>
      <c r="B42" s="19"/>
      <c r="C42" s="31">
        <f t="shared" si="3"/>
        <v>18359</v>
      </c>
      <c r="D42" s="41">
        <f>SUM(D43:D44)</f>
        <v>2561</v>
      </c>
      <c r="E42" s="41">
        <f t="shared" ref="E42:H42" si="4">SUM(E43:E44)</f>
        <v>0</v>
      </c>
      <c r="F42" s="41">
        <f t="shared" si="4"/>
        <v>14585</v>
      </c>
      <c r="G42" s="41">
        <f t="shared" si="4"/>
        <v>0</v>
      </c>
      <c r="H42" s="41">
        <f t="shared" si="4"/>
        <v>1213</v>
      </c>
    </row>
    <row r="43" spans="1:8" x14ac:dyDescent="0.2">
      <c r="A43" s="18"/>
      <c r="B43" s="18" t="s">
        <v>47</v>
      </c>
      <c r="C43" s="31">
        <f t="shared" si="3"/>
        <v>10993</v>
      </c>
      <c r="D43" s="42">
        <v>1228</v>
      </c>
      <c r="E43" s="42"/>
      <c r="F43" s="42">
        <v>8858</v>
      </c>
      <c r="G43" s="42"/>
      <c r="H43" s="42">
        <v>907</v>
      </c>
    </row>
    <row r="44" spans="1:8" x14ac:dyDescent="0.2">
      <c r="A44" s="18"/>
      <c r="B44" s="19" t="s">
        <v>48</v>
      </c>
      <c r="C44" s="31">
        <f t="shared" si="3"/>
        <v>7366</v>
      </c>
      <c r="D44" s="42">
        <v>1333</v>
      </c>
      <c r="E44" s="42"/>
      <c r="F44" s="42">
        <v>5727</v>
      </c>
      <c r="G44" s="42"/>
      <c r="H44" s="42">
        <v>306</v>
      </c>
    </row>
    <row r="45" spans="1:8" x14ac:dyDescent="0.2">
      <c r="A45" s="19" t="s">
        <v>24</v>
      </c>
      <c r="B45" s="19"/>
      <c r="C45" s="31">
        <f t="shared" si="3"/>
        <v>120150</v>
      </c>
      <c r="D45" s="41">
        <f>SUM(D46:D47)</f>
        <v>24758</v>
      </c>
      <c r="E45" s="41">
        <f t="shared" ref="E45:H45" si="5">SUM(E46:E47)</f>
        <v>0</v>
      </c>
      <c r="F45" s="41">
        <f t="shared" si="5"/>
        <v>38514</v>
      </c>
      <c r="G45" s="41">
        <f t="shared" si="5"/>
        <v>0</v>
      </c>
      <c r="H45" s="41">
        <f t="shared" si="5"/>
        <v>56878</v>
      </c>
    </row>
    <row r="46" spans="1:8" x14ac:dyDescent="0.2">
      <c r="A46" s="18"/>
      <c r="B46" s="18" t="s">
        <v>47</v>
      </c>
      <c r="C46" s="31">
        <f t="shared" si="3"/>
        <v>73322</v>
      </c>
      <c r="D46" s="31">
        <v>13430</v>
      </c>
      <c r="E46" s="31"/>
      <c r="F46" s="31">
        <v>26140</v>
      </c>
      <c r="G46" s="31"/>
      <c r="H46" s="31">
        <v>33752</v>
      </c>
    </row>
    <row r="47" spans="1:8" ht="12.75" thickBot="1" x14ac:dyDescent="0.25">
      <c r="A47" s="18"/>
      <c r="B47" s="19" t="s">
        <v>48</v>
      </c>
      <c r="C47" s="31">
        <f t="shared" si="3"/>
        <v>46828</v>
      </c>
      <c r="D47" s="31">
        <v>11328</v>
      </c>
      <c r="E47" s="31"/>
      <c r="F47" s="31">
        <v>12374</v>
      </c>
      <c r="G47" s="31"/>
      <c r="H47" s="31">
        <v>23126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1" x14ac:dyDescent="0.2">
      <c r="A49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1" width="0.7109375" style="2" customWidth="1"/>
    <col min="12" max="256" width="9.140625" style="2"/>
    <col min="257" max="257" width="3.7109375" style="2" customWidth="1"/>
    <col min="258" max="258" width="41.85546875" style="2" customWidth="1"/>
    <col min="259" max="259" width="8.5703125" style="2" customWidth="1"/>
    <col min="260" max="260" width="13" style="2" customWidth="1"/>
    <col min="261" max="261" width="1.140625" style="2" customWidth="1"/>
    <col min="262" max="262" width="10.140625" style="2" customWidth="1"/>
    <col min="263" max="263" width="0.7109375" style="2" customWidth="1"/>
    <col min="264" max="264" width="7.85546875" style="2" customWidth="1"/>
    <col min="265" max="266" width="0" style="2" hidden="1" customWidth="1"/>
    <col min="267" max="267" width="0.7109375" style="2" customWidth="1"/>
    <col min="268" max="512" width="9.140625" style="2"/>
    <col min="513" max="513" width="3.7109375" style="2" customWidth="1"/>
    <col min="514" max="514" width="41.85546875" style="2" customWidth="1"/>
    <col min="515" max="515" width="8.5703125" style="2" customWidth="1"/>
    <col min="516" max="516" width="13" style="2" customWidth="1"/>
    <col min="517" max="517" width="1.140625" style="2" customWidth="1"/>
    <col min="518" max="518" width="10.140625" style="2" customWidth="1"/>
    <col min="519" max="519" width="0.7109375" style="2" customWidth="1"/>
    <col min="520" max="520" width="7.85546875" style="2" customWidth="1"/>
    <col min="521" max="522" width="0" style="2" hidden="1" customWidth="1"/>
    <col min="523" max="523" width="0.7109375" style="2" customWidth="1"/>
    <col min="524" max="768" width="9.140625" style="2"/>
    <col min="769" max="769" width="3.7109375" style="2" customWidth="1"/>
    <col min="770" max="770" width="41.85546875" style="2" customWidth="1"/>
    <col min="771" max="771" width="8.5703125" style="2" customWidth="1"/>
    <col min="772" max="772" width="13" style="2" customWidth="1"/>
    <col min="773" max="773" width="1.140625" style="2" customWidth="1"/>
    <col min="774" max="774" width="10.140625" style="2" customWidth="1"/>
    <col min="775" max="775" width="0.7109375" style="2" customWidth="1"/>
    <col min="776" max="776" width="7.85546875" style="2" customWidth="1"/>
    <col min="777" max="778" width="0" style="2" hidden="1" customWidth="1"/>
    <col min="779" max="779" width="0.7109375" style="2" customWidth="1"/>
    <col min="780" max="1024" width="9.140625" style="2"/>
    <col min="1025" max="1025" width="3.7109375" style="2" customWidth="1"/>
    <col min="1026" max="1026" width="41.85546875" style="2" customWidth="1"/>
    <col min="1027" max="1027" width="8.5703125" style="2" customWidth="1"/>
    <col min="1028" max="1028" width="13" style="2" customWidth="1"/>
    <col min="1029" max="1029" width="1.140625" style="2" customWidth="1"/>
    <col min="1030" max="1030" width="10.140625" style="2" customWidth="1"/>
    <col min="1031" max="1031" width="0.7109375" style="2" customWidth="1"/>
    <col min="1032" max="1032" width="7.85546875" style="2" customWidth="1"/>
    <col min="1033" max="1034" width="0" style="2" hidden="1" customWidth="1"/>
    <col min="1035" max="1035" width="0.7109375" style="2" customWidth="1"/>
    <col min="1036" max="1280" width="9.140625" style="2"/>
    <col min="1281" max="1281" width="3.7109375" style="2" customWidth="1"/>
    <col min="1282" max="1282" width="41.85546875" style="2" customWidth="1"/>
    <col min="1283" max="1283" width="8.5703125" style="2" customWidth="1"/>
    <col min="1284" max="1284" width="13" style="2" customWidth="1"/>
    <col min="1285" max="1285" width="1.140625" style="2" customWidth="1"/>
    <col min="1286" max="1286" width="10.140625" style="2" customWidth="1"/>
    <col min="1287" max="1287" width="0.7109375" style="2" customWidth="1"/>
    <col min="1288" max="1288" width="7.85546875" style="2" customWidth="1"/>
    <col min="1289" max="1290" width="0" style="2" hidden="1" customWidth="1"/>
    <col min="1291" max="1291" width="0.7109375" style="2" customWidth="1"/>
    <col min="1292" max="1536" width="9.140625" style="2"/>
    <col min="1537" max="1537" width="3.7109375" style="2" customWidth="1"/>
    <col min="1538" max="1538" width="41.85546875" style="2" customWidth="1"/>
    <col min="1539" max="1539" width="8.5703125" style="2" customWidth="1"/>
    <col min="1540" max="1540" width="13" style="2" customWidth="1"/>
    <col min="1541" max="1541" width="1.140625" style="2" customWidth="1"/>
    <col min="1542" max="1542" width="10.140625" style="2" customWidth="1"/>
    <col min="1543" max="1543" width="0.7109375" style="2" customWidth="1"/>
    <col min="1544" max="1544" width="7.85546875" style="2" customWidth="1"/>
    <col min="1545" max="1546" width="0" style="2" hidden="1" customWidth="1"/>
    <col min="1547" max="1547" width="0.7109375" style="2" customWidth="1"/>
    <col min="1548" max="1792" width="9.140625" style="2"/>
    <col min="1793" max="1793" width="3.7109375" style="2" customWidth="1"/>
    <col min="1794" max="1794" width="41.85546875" style="2" customWidth="1"/>
    <col min="1795" max="1795" width="8.5703125" style="2" customWidth="1"/>
    <col min="1796" max="1796" width="13" style="2" customWidth="1"/>
    <col min="1797" max="1797" width="1.140625" style="2" customWidth="1"/>
    <col min="1798" max="1798" width="10.140625" style="2" customWidth="1"/>
    <col min="1799" max="1799" width="0.7109375" style="2" customWidth="1"/>
    <col min="1800" max="1800" width="7.85546875" style="2" customWidth="1"/>
    <col min="1801" max="1802" width="0" style="2" hidden="1" customWidth="1"/>
    <col min="1803" max="1803" width="0.7109375" style="2" customWidth="1"/>
    <col min="1804" max="2048" width="9.140625" style="2"/>
    <col min="2049" max="2049" width="3.7109375" style="2" customWidth="1"/>
    <col min="2050" max="2050" width="41.85546875" style="2" customWidth="1"/>
    <col min="2051" max="2051" width="8.5703125" style="2" customWidth="1"/>
    <col min="2052" max="2052" width="13" style="2" customWidth="1"/>
    <col min="2053" max="2053" width="1.140625" style="2" customWidth="1"/>
    <col min="2054" max="2054" width="10.140625" style="2" customWidth="1"/>
    <col min="2055" max="2055" width="0.7109375" style="2" customWidth="1"/>
    <col min="2056" max="2056" width="7.85546875" style="2" customWidth="1"/>
    <col min="2057" max="2058" width="0" style="2" hidden="1" customWidth="1"/>
    <col min="2059" max="2059" width="0.7109375" style="2" customWidth="1"/>
    <col min="2060" max="2304" width="9.140625" style="2"/>
    <col min="2305" max="2305" width="3.7109375" style="2" customWidth="1"/>
    <col min="2306" max="2306" width="41.85546875" style="2" customWidth="1"/>
    <col min="2307" max="2307" width="8.5703125" style="2" customWidth="1"/>
    <col min="2308" max="2308" width="13" style="2" customWidth="1"/>
    <col min="2309" max="2309" width="1.140625" style="2" customWidth="1"/>
    <col min="2310" max="2310" width="10.140625" style="2" customWidth="1"/>
    <col min="2311" max="2311" width="0.7109375" style="2" customWidth="1"/>
    <col min="2312" max="2312" width="7.85546875" style="2" customWidth="1"/>
    <col min="2313" max="2314" width="0" style="2" hidden="1" customWidth="1"/>
    <col min="2315" max="2315" width="0.7109375" style="2" customWidth="1"/>
    <col min="2316" max="2560" width="9.140625" style="2"/>
    <col min="2561" max="2561" width="3.7109375" style="2" customWidth="1"/>
    <col min="2562" max="2562" width="41.85546875" style="2" customWidth="1"/>
    <col min="2563" max="2563" width="8.5703125" style="2" customWidth="1"/>
    <col min="2564" max="2564" width="13" style="2" customWidth="1"/>
    <col min="2565" max="2565" width="1.140625" style="2" customWidth="1"/>
    <col min="2566" max="2566" width="10.140625" style="2" customWidth="1"/>
    <col min="2567" max="2567" width="0.7109375" style="2" customWidth="1"/>
    <col min="2568" max="2568" width="7.85546875" style="2" customWidth="1"/>
    <col min="2569" max="2570" width="0" style="2" hidden="1" customWidth="1"/>
    <col min="2571" max="2571" width="0.7109375" style="2" customWidth="1"/>
    <col min="2572" max="2816" width="9.140625" style="2"/>
    <col min="2817" max="2817" width="3.7109375" style="2" customWidth="1"/>
    <col min="2818" max="2818" width="41.85546875" style="2" customWidth="1"/>
    <col min="2819" max="2819" width="8.5703125" style="2" customWidth="1"/>
    <col min="2820" max="2820" width="13" style="2" customWidth="1"/>
    <col min="2821" max="2821" width="1.140625" style="2" customWidth="1"/>
    <col min="2822" max="2822" width="10.140625" style="2" customWidth="1"/>
    <col min="2823" max="2823" width="0.7109375" style="2" customWidth="1"/>
    <col min="2824" max="2824" width="7.85546875" style="2" customWidth="1"/>
    <col min="2825" max="2826" width="0" style="2" hidden="1" customWidth="1"/>
    <col min="2827" max="2827" width="0.7109375" style="2" customWidth="1"/>
    <col min="2828" max="3072" width="9.140625" style="2"/>
    <col min="3073" max="3073" width="3.7109375" style="2" customWidth="1"/>
    <col min="3074" max="3074" width="41.85546875" style="2" customWidth="1"/>
    <col min="3075" max="3075" width="8.5703125" style="2" customWidth="1"/>
    <col min="3076" max="3076" width="13" style="2" customWidth="1"/>
    <col min="3077" max="3077" width="1.140625" style="2" customWidth="1"/>
    <col min="3078" max="3078" width="10.140625" style="2" customWidth="1"/>
    <col min="3079" max="3079" width="0.7109375" style="2" customWidth="1"/>
    <col min="3080" max="3080" width="7.85546875" style="2" customWidth="1"/>
    <col min="3081" max="3082" width="0" style="2" hidden="1" customWidth="1"/>
    <col min="3083" max="3083" width="0.7109375" style="2" customWidth="1"/>
    <col min="3084" max="3328" width="9.140625" style="2"/>
    <col min="3329" max="3329" width="3.7109375" style="2" customWidth="1"/>
    <col min="3330" max="3330" width="41.85546875" style="2" customWidth="1"/>
    <col min="3331" max="3331" width="8.5703125" style="2" customWidth="1"/>
    <col min="3332" max="3332" width="13" style="2" customWidth="1"/>
    <col min="3333" max="3333" width="1.140625" style="2" customWidth="1"/>
    <col min="3334" max="3334" width="10.140625" style="2" customWidth="1"/>
    <col min="3335" max="3335" width="0.7109375" style="2" customWidth="1"/>
    <col min="3336" max="3336" width="7.85546875" style="2" customWidth="1"/>
    <col min="3337" max="3338" width="0" style="2" hidden="1" customWidth="1"/>
    <col min="3339" max="3339" width="0.7109375" style="2" customWidth="1"/>
    <col min="3340" max="3584" width="9.140625" style="2"/>
    <col min="3585" max="3585" width="3.7109375" style="2" customWidth="1"/>
    <col min="3586" max="3586" width="41.85546875" style="2" customWidth="1"/>
    <col min="3587" max="3587" width="8.5703125" style="2" customWidth="1"/>
    <col min="3588" max="3588" width="13" style="2" customWidth="1"/>
    <col min="3589" max="3589" width="1.140625" style="2" customWidth="1"/>
    <col min="3590" max="3590" width="10.140625" style="2" customWidth="1"/>
    <col min="3591" max="3591" width="0.7109375" style="2" customWidth="1"/>
    <col min="3592" max="3592" width="7.85546875" style="2" customWidth="1"/>
    <col min="3593" max="3594" width="0" style="2" hidden="1" customWidth="1"/>
    <col min="3595" max="3595" width="0.7109375" style="2" customWidth="1"/>
    <col min="3596" max="3840" width="9.140625" style="2"/>
    <col min="3841" max="3841" width="3.7109375" style="2" customWidth="1"/>
    <col min="3842" max="3842" width="41.85546875" style="2" customWidth="1"/>
    <col min="3843" max="3843" width="8.5703125" style="2" customWidth="1"/>
    <col min="3844" max="3844" width="13" style="2" customWidth="1"/>
    <col min="3845" max="3845" width="1.140625" style="2" customWidth="1"/>
    <col min="3846" max="3846" width="10.140625" style="2" customWidth="1"/>
    <col min="3847" max="3847" width="0.7109375" style="2" customWidth="1"/>
    <col min="3848" max="3848" width="7.85546875" style="2" customWidth="1"/>
    <col min="3849" max="3850" width="0" style="2" hidden="1" customWidth="1"/>
    <col min="3851" max="3851" width="0.7109375" style="2" customWidth="1"/>
    <col min="3852" max="4096" width="9.140625" style="2"/>
    <col min="4097" max="4097" width="3.7109375" style="2" customWidth="1"/>
    <col min="4098" max="4098" width="41.85546875" style="2" customWidth="1"/>
    <col min="4099" max="4099" width="8.5703125" style="2" customWidth="1"/>
    <col min="4100" max="4100" width="13" style="2" customWidth="1"/>
    <col min="4101" max="4101" width="1.140625" style="2" customWidth="1"/>
    <col min="4102" max="4102" width="10.140625" style="2" customWidth="1"/>
    <col min="4103" max="4103" width="0.7109375" style="2" customWidth="1"/>
    <col min="4104" max="4104" width="7.85546875" style="2" customWidth="1"/>
    <col min="4105" max="4106" width="0" style="2" hidden="1" customWidth="1"/>
    <col min="4107" max="4107" width="0.7109375" style="2" customWidth="1"/>
    <col min="4108" max="4352" width="9.140625" style="2"/>
    <col min="4353" max="4353" width="3.7109375" style="2" customWidth="1"/>
    <col min="4354" max="4354" width="41.85546875" style="2" customWidth="1"/>
    <col min="4355" max="4355" width="8.5703125" style="2" customWidth="1"/>
    <col min="4356" max="4356" width="13" style="2" customWidth="1"/>
    <col min="4357" max="4357" width="1.140625" style="2" customWidth="1"/>
    <col min="4358" max="4358" width="10.140625" style="2" customWidth="1"/>
    <col min="4359" max="4359" width="0.7109375" style="2" customWidth="1"/>
    <col min="4360" max="4360" width="7.85546875" style="2" customWidth="1"/>
    <col min="4361" max="4362" width="0" style="2" hidden="1" customWidth="1"/>
    <col min="4363" max="4363" width="0.7109375" style="2" customWidth="1"/>
    <col min="4364" max="4608" width="9.140625" style="2"/>
    <col min="4609" max="4609" width="3.7109375" style="2" customWidth="1"/>
    <col min="4610" max="4610" width="41.85546875" style="2" customWidth="1"/>
    <col min="4611" max="4611" width="8.5703125" style="2" customWidth="1"/>
    <col min="4612" max="4612" width="13" style="2" customWidth="1"/>
    <col min="4613" max="4613" width="1.140625" style="2" customWidth="1"/>
    <col min="4614" max="4614" width="10.140625" style="2" customWidth="1"/>
    <col min="4615" max="4615" width="0.7109375" style="2" customWidth="1"/>
    <col min="4616" max="4616" width="7.85546875" style="2" customWidth="1"/>
    <col min="4617" max="4618" width="0" style="2" hidden="1" customWidth="1"/>
    <col min="4619" max="4619" width="0.7109375" style="2" customWidth="1"/>
    <col min="4620" max="4864" width="9.140625" style="2"/>
    <col min="4865" max="4865" width="3.7109375" style="2" customWidth="1"/>
    <col min="4866" max="4866" width="41.85546875" style="2" customWidth="1"/>
    <col min="4867" max="4867" width="8.5703125" style="2" customWidth="1"/>
    <col min="4868" max="4868" width="13" style="2" customWidth="1"/>
    <col min="4869" max="4869" width="1.140625" style="2" customWidth="1"/>
    <col min="4870" max="4870" width="10.140625" style="2" customWidth="1"/>
    <col min="4871" max="4871" width="0.7109375" style="2" customWidth="1"/>
    <col min="4872" max="4872" width="7.85546875" style="2" customWidth="1"/>
    <col min="4873" max="4874" width="0" style="2" hidden="1" customWidth="1"/>
    <col min="4875" max="4875" width="0.7109375" style="2" customWidth="1"/>
    <col min="4876" max="5120" width="9.140625" style="2"/>
    <col min="5121" max="5121" width="3.7109375" style="2" customWidth="1"/>
    <col min="5122" max="5122" width="41.85546875" style="2" customWidth="1"/>
    <col min="5123" max="5123" width="8.5703125" style="2" customWidth="1"/>
    <col min="5124" max="5124" width="13" style="2" customWidth="1"/>
    <col min="5125" max="5125" width="1.140625" style="2" customWidth="1"/>
    <col min="5126" max="5126" width="10.140625" style="2" customWidth="1"/>
    <col min="5127" max="5127" width="0.7109375" style="2" customWidth="1"/>
    <col min="5128" max="5128" width="7.85546875" style="2" customWidth="1"/>
    <col min="5129" max="5130" width="0" style="2" hidden="1" customWidth="1"/>
    <col min="5131" max="5131" width="0.7109375" style="2" customWidth="1"/>
    <col min="5132" max="5376" width="9.140625" style="2"/>
    <col min="5377" max="5377" width="3.7109375" style="2" customWidth="1"/>
    <col min="5378" max="5378" width="41.85546875" style="2" customWidth="1"/>
    <col min="5379" max="5379" width="8.5703125" style="2" customWidth="1"/>
    <col min="5380" max="5380" width="13" style="2" customWidth="1"/>
    <col min="5381" max="5381" width="1.140625" style="2" customWidth="1"/>
    <col min="5382" max="5382" width="10.140625" style="2" customWidth="1"/>
    <col min="5383" max="5383" width="0.7109375" style="2" customWidth="1"/>
    <col min="5384" max="5384" width="7.85546875" style="2" customWidth="1"/>
    <col min="5385" max="5386" width="0" style="2" hidden="1" customWidth="1"/>
    <col min="5387" max="5387" width="0.7109375" style="2" customWidth="1"/>
    <col min="5388" max="5632" width="9.140625" style="2"/>
    <col min="5633" max="5633" width="3.7109375" style="2" customWidth="1"/>
    <col min="5634" max="5634" width="41.85546875" style="2" customWidth="1"/>
    <col min="5635" max="5635" width="8.5703125" style="2" customWidth="1"/>
    <col min="5636" max="5636" width="13" style="2" customWidth="1"/>
    <col min="5637" max="5637" width="1.140625" style="2" customWidth="1"/>
    <col min="5638" max="5638" width="10.140625" style="2" customWidth="1"/>
    <col min="5639" max="5639" width="0.7109375" style="2" customWidth="1"/>
    <col min="5640" max="5640" width="7.85546875" style="2" customWidth="1"/>
    <col min="5641" max="5642" width="0" style="2" hidden="1" customWidth="1"/>
    <col min="5643" max="5643" width="0.7109375" style="2" customWidth="1"/>
    <col min="5644" max="5888" width="9.140625" style="2"/>
    <col min="5889" max="5889" width="3.7109375" style="2" customWidth="1"/>
    <col min="5890" max="5890" width="41.85546875" style="2" customWidth="1"/>
    <col min="5891" max="5891" width="8.5703125" style="2" customWidth="1"/>
    <col min="5892" max="5892" width="13" style="2" customWidth="1"/>
    <col min="5893" max="5893" width="1.140625" style="2" customWidth="1"/>
    <col min="5894" max="5894" width="10.140625" style="2" customWidth="1"/>
    <col min="5895" max="5895" width="0.7109375" style="2" customWidth="1"/>
    <col min="5896" max="5896" width="7.85546875" style="2" customWidth="1"/>
    <col min="5897" max="5898" width="0" style="2" hidden="1" customWidth="1"/>
    <col min="5899" max="5899" width="0.7109375" style="2" customWidth="1"/>
    <col min="5900" max="6144" width="9.140625" style="2"/>
    <col min="6145" max="6145" width="3.7109375" style="2" customWidth="1"/>
    <col min="6146" max="6146" width="41.85546875" style="2" customWidth="1"/>
    <col min="6147" max="6147" width="8.5703125" style="2" customWidth="1"/>
    <col min="6148" max="6148" width="13" style="2" customWidth="1"/>
    <col min="6149" max="6149" width="1.140625" style="2" customWidth="1"/>
    <col min="6150" max="6150" width="10.140625" style="2" customWidth="1"/>
    <col min="6151" max="6151" width="0.7109375" style="2" customWidth="1"/>
    <col min="6152" max="6152" width="7.85546875" style="2" customWidth="1"/>
    <col min="6153" max="6154" width="0" style="2" hidden="1" customWidth="1"/>
    <col min="6155" max="6155" width="0.7109375" style="2" customWidth="1"/>
    <col min="6156" max="6400" width="9.140625" style="2"/>
    <col min="6401" max="6401" width="3.7109375" style="2" customWidth="1"/>
    <col min="6402" max="6402" width="41.85546875" style="2" customWidth="1"/>
    <col min="6403" max="6403" width="8.5703125" style="2" customWidth="1"/>
    <col min="6404" max="6404" width="13" style="2" customWidth="1"/>
    <col min="6405" max="6405" width="1.140625" style="2" customWidth="1"/>
    <col min="6406" max="6406" width="10.140625" style="2" customWidth="1"/>
    <col min="6407" max="6407" width="0.7109375" style="2" customWidth="1"/>
    <col min="6408" max="6408" width="7.85546875" style="2" customWidth="1"/>
    <col min="6409" max="6410" width="0" style="2" hidden="1" customWidth="1"/>
    <col min="6411" max="6411" width="0.7109375" style="2" customWidth="1"/>
    <col min="6412" max="6656" width="9.140625" style="2"/>
    <col min="6657" max="6657" width="3.7109375" style="2" customWidth="1"/>
    <col min="6658" max="6658" width="41.85546875" style="2" customWidth="1"/>
    <col min="6659" max="6659" width="8.5703125" style="2" customWidth="1"/>
    <col min="6660" max="6660" width="13" style="2" customWidth="1"/>
    <col min="6661" max="6661" width="1.140625" style="2" customWidth="1"/>
    <col min="6662" max="6662" width="10.140625" style="2" customWidth="1"/>
    <col min="6663" max="6663" width="0.7109375" style="2" customWidth="1"/>
    <col min="6664" max="6664" width="7.85546875" style="2" customWidth="1"/>
    <col min="6665" max="6666" width="0" style="2" hidden="1" customWidth="1"/>
    <col min="6667" max="6667" width="0.7109375" style="2" customWidth="1"/>
    <col min="6668" max="6912" width="9.140625" style="2"/>
    <col min="6913" max="6913" width="3.7109375" style="2" customWidth="1"/>
    <col min="6914" max="6914" width="41.85546875" style="2" customWidth="1"/>
    <col min="6915" max="6915" width="8.5703125" style="2" customWidth="1"/>
    <col min="6916" max="6916" width="13" style="2" customWidth="1"/>
    <col min="6917" max="6917" width="1.140625" style="2" customWidth="1"/>
    <col min="6918" max="6918" width="10.140625" style="2" customWidth="1"/>
    <col min="6919" max="6919" width="0.7109375" style="2" customWidth="1"/>
    <col min="6920" max="6920" width="7.85546875" style="2" customWidth="1"/>
    <col min="6921" max="6922" width="0" style="2" hidden="1" customWidth="1"/>
    <col min="6923" max="6923" width="0.7109375" style="2" customWidth="1"/>
    <col min="6924" max="7168" width="9.140625" style="2"/>
    <col min="7169" max="7169" width="3.7109375" style="2" customWidth="1"/>
    <col min="7170" max="7170" width="41.85546875" style="2" customWidth="1"/>
    <col min="7171" max="7171" width="8.5703125" style="2" customWidth="1"/>
    <col min="7172" max="7172" width="13" style="2" customWidth="1"/>
    <col min="7173" max="7173" width="1.140625" style="2" customWidth="1"/>
    <col min="7174" max="7174" width="10.140625" style="2" customWidth="1"/>
    <col min="7175" max="7175" width="0.7109375" style="2" customWidth="1"/>
    <col min="7176" max="7176" width="7.85546875" style="2" customWidth="1"/>
    <col min="7177" max="7178" width="0" style="2" hidden="1" customWidth="1"/>
    <col min="7179" max="7179" width="0.7109375" style="2" customWidth="1"/>
    <col min="7180" max="7424" width="9.140625" style="2"/>
    <col min="7425" max="7425" width="3.7109375" style="2" customWidth="1"/>
    <col min="7426" max="7426" width="41.85546875" style="2" customWidth="1"/>
    <col min="7427" max="7427" width="8.5703125" style="2" customWidth="1"/>
    <col min="7428" max="7428" width="13" style="2" customWidth="1"/>
    <col min="7429" max="7429" width="1.140625" style="2" customWidth="1"/>
    <col min="7430" max="7430" width="10.140625" style="2" customWidth="1"/>
    <col min="7431" max="7431" width="0.7109375" style="2" customWidth="1"/>
    <col min="7432" max="7432" width="7.85546875" style="2" customWidth="1"/>
    <col min="7433" max="7434" width="0" style="2" hidden="1" customWidth="1"/>
    <col min="7435" max="7435" width="0.7109375" style="2" customWidth="1"/>
    <col min="7436" max="7680" width="9.140625" style="2"/>
    <col min="7681" max="7681" width="3.7109375" style="2" customWidth="1"/>
    <col min="7682" max="7682" width="41.85546875" style="2" customWidth="1"/>
    <col min="7683" max="7683" width="8.5703125" style="2" customWidth="1"/>
    <col min="7684" max="7684" width="13" style="2" customWidth="1"/>
    <col min="7685" max="7685" width="1.140625" style="2" customWidth="1"/>
    <col min="7686" max="7686" width="10.140625" style="2" customWidth="1"/>
    <col min="7687" max="7687" width="0.7109375" style="2" customWidth="1"/>
    <col min="7688" max="7688" width="7.85546875" style="2" customWidth="1"/>
    <col min="7689" max="7690" width="0" style="2" hidden="1" customWidth="1"/>
    <col min="7691" max="7691" width="0.7109375" style="2" customWidth="1"/>
    <col min="7692" max="7936" width="9.140625" style="2"/>
    <col min="7937" max="7937" width="3.7109375" style="2" customWidth="1"/>
    <col min="7938" max="7938" width="41.85546875" style="2" customWidth="1"/>
    <col min="7939" max="7939" width="8.5703125" style="2" customWidth="1"/>
    <col min="7940" max="7940" width="13" style="2" customWidth="1"/>
    <col min="7941" max="7941" width="1.140625" style="2" customWidth="1"/>
    <col min="7942" max="7942" width="10.140625" style="2" customWidth="1"/>
    <col min="7943" max="7943" width="0.7109375" style="2" customWidth="1"/>
    <col min="7944" max="7944" width="7.85546875" style="2" customWidth="1"/>
    <col min="7945" max="7946" width="0" style="2" hidden="1" customWidth="1"/>
    <col min="7947" max="7947" width="0.7109375" style="2" customWidth="1"/>
    <col min="7948" max="8192" width="9.140625" style="2"/>
    <col min="8193" max="8193" width="3.7109375" style="2" customWidth="1"/>
    <col min="8194" max="8194" width="41.85546875" style="2" customWidth="1"/>
    <col min="8195" max="8195" width="8.5703125" style="2" customWidth="1"/>
    <col min="8196" max="8196" width="13" style="2" customWidth="1"/>
    <col min="8197" max="8197" width="1.140625" style="2" customWidth="1"/>
    <col min="8198" max="8198" width="10.140625" style="2" customWidth="1"/>
    <col min="8199" max="8199" width="0.7109375" style="2" customWidth="1"/>
    <col min="8200" max="8200" width="7.85546875" style="2" customWidth="1"/>
    <col min="8201" max="8202" width="0" style="2" hidden="1" customWidth="1"/>
    <col min="8203" max="8203" width="0.7109375" style="2" customWidth="1"/>
    <col min="8204" max="8448" width="9.140625" style="2"/>
    <col min="8449" max="8449" width="3.7109375" style="2" customWidth="1"/>
    <col min="8450" max="8450" width="41.85546875" style="2" customWidth="1"/>
    <col min="8451" max="8451" width="8.5703125" style="2" customWidth="1"/>
    <col min="8452" max="8452" width="13" style="2" customWidth="1"/>
    <col min="8453" max="8453" width="1.140625" style="2" customWidth="1"/>
    <col min="8454" max="8454" width="10.140625" style="2" customWidth="1"/>
    <col min="8455" max="8455" width="0.7109375" style="2" customWidth="1"/>
    <col min="8456" max="8456" width="7.85546875" style="2" customWidth="1"/>
    <col min="8457" max="8458" width="0" style="2" hidden="1" customWidth="1"/>
    <col min="8459" max="8459" width="0.7109375" style="2" customWidth="1"/>
    <col min="8460" max="8704" width="9.140625" style="2"/>
    <col min="8705" max="8705" width="3.7109375" style="2" customWidth="1"/>
    <col min="8706" max="8706" width="41.85546875" style="2" customWidth="1"/>
    <col min="8707" max="8707" width="8.5703125" style="2" customWidth="1"/>
    <col min="8708" max="8708" width="13" style="2" customWidth="1"/>
    <col min="8709" max="8709" width="1.140625" style="2" customWidth="1"/>
    <col min="8710" max="8710" width="10.140625" style="2" customWidth="1"/>
    <col min="8711" max="8711" width="0.7109375" style="2" customWidth="1"/>
    <col min="8712" max="8712" width="7.85546875" style="2" customWidth="1"/>
    <col min="8713" max="8714" width="0" style="2" hidden="1" customWidth="1"/>
    <col min="8715" max="8715" width="0.7109375" style="2" customWidth="1"/>
    <col min="8716" max="8960" width="9.140625" style="2"/>
    <col min="8961" max="8961" width="3.7109375" style="2" customWidth="1"/>
    <col min="8962" max="8962" width="41.85546875" style="2" customWidth="1"/>
    <col min="8963" max="8963" width="8.5703125" style="2" customWidth="1"/>
    <col min="8964" max="8964" width="13" style="2" customWidth="1"/>
    <col min="8965" max="8965" width="1.140625" style="2" customWidth="1"/>
    <col min="8966" max="8966" width="10.140625" style="2" customWidth="1"/>
    <col min="8967" max="8967" width="0.7109375" style="2" customWidth="1"/>
    <col min="8968" max="8968" width="7.85546875" style="2" customWidth="1"/>
    <col min="8969" max="8970" width="0" style="2" hidden="1" customWidth="1"/>
    <col min="8971" max="8971" width="0.7109375" style="2" customWidth="1"/>
    <col min="8972" max="9216" width="9.140625" style="2"/>
    <col min="9217" max="9217" width="3.7109375" style="2" customWidth="1"/>
    <col min="9218" max="9218" width="41.85546875" style="2" customWidth="1"/>
    <col min="9219" max="9219" width="8.5703125" style="2" customWidth="1"/>
    <col min="9220" max="9220" width="13" style="2" customWidth="1"/>
    <col min="9221" max="9221" width="1.140625" style="2" customWidth="1"/>
    <col min="9222" max="9222" width="10.140625" style="2" customWidth="1"/>
    <col min="9223" max="9223" width="0.7109375" style="2" customWidth="1"/>
    <col min="9224" max="9224" width="7.85546875" style="2" customWidth="1"/>
    <col min="9225" max="9226" width="0" style="2" hidden="1" customWidth="1"/>
    <col min="9227" max="9227" width="0.7109375" style="2" customWidth="1"/>
    <col min="9228" max="9472" width="9.140625" style="2"/>
    <col min="9473" max="9473" width="3.7109375" style="2" customWidth="1"/>
    <col min="9474" max="9474" width="41.85546875" style="2" customWidth="1"/>
    <col min="9475" max="9475" width="8.5703125" style="2" customWidth="1"/>
    <col min="9476" max="9476" width="13" style="2" customWidth="1"/>
    <col min="9477" max="9477" width="1.140625" style="2" customWidth="1"/>
    <col min="9478" max="9478" width="10.140625" style="2" customWidth="1"/>
    <col min="9479" max="9479" width="0.7109375" style="2" customWidth="1"/>
    <col min="9480" max="9480" width="7.85546875" style="2" customWidth="1"/>
    <col min="9481" max="9482" width="0" style="2" hidden="1" customWidth="1"/>
    <col min="9483" max="9483" width="0.7109375" style="2" customWidth="1"/>
    <col min="9484" max="9728" width="9.140625" style="2"/>
    <col min="9729" max="9729" width="3.7109375" style="2" customWidth="1"/>
    <col min="9730" max="9730" width="41.85546875" style="2" customWidth="1"/>
    <col min="9731" max="9731" width="8.5703125" style="2" customWidth="1"/>
    <col min="9732" max="9732" width="13" style="2" customWidth="1"/>
    <col min="9733" max="9733" width="1.140625" style="2" customWidth="1"/>
    <col min="9734" max="9734" width="10.140625" style="2" customWidth="1"/>
    <col min="9735" max="9735" width="0.7109375" style="2" customWidth="1"/>
    <col min="9736" max="9736" width="7.85546875" style="2" customWidth="1"/>
    <col min="9737" max="9738" width="0" style="2" hidden="1" customWidth="1"/>
    <col min="9739" max="9739" width="0.7109375" style="2" customWidth="1"/>
    <col min="9740" max="9984" width="9.140625" style="2"/>
    <col min="9985" max="9985" width="3.7109375" style="2" customWidth="1"/>
    <col min="9986" max="9986" width="41.85546875" style="2" customWidth="1"/>
    <col min="9987" max="9987" width="8.5703125" style="2" customWidth="1"/>
    <col min="9988" max="9988" width="13" style="2" customWidth="1"/>
    <col min="9989" max="9989" width="1.140625" style="2" customWidth="1"/>
    <col min="9990" max="9990" width="10.140625" style="2" customWidth="1"/>
    <col min="9991" max="9991" width="0.7109375" style="2" customWidth="1"/>
    <col min="9992" max="9992" width="7.85546875" style="2" customWidth="1"/>
    <col min="9993" max="9994" width="0" style="2" hidden="1" customWidth="1"/>
    <col min="9995" max="9995" width="0.7109375" style="2" customWidth="1"/>
    <col min="9996" max="10240" width="9.140625" style="2"/>
    <col min="10241" max="10241" width="3.7109375" style="2" customWidth="1"/>
    <col min="10242" max="10242" width="41.85546875" style="2" customWidth="1"/>
    <col min="10243" max="10243" width="8.5703125" style="2" customWidth="1"/>
    <col min="10244" max="10244" width="13" style="2" customWidth="1"/>
    <col min="10245" max="10245" width="1.140625" style="2" customWidth="1"/>
    <col min="10246" max="10246" width="10.140625" style="2" customWidth="1"/>
    <col min="10247" max="10247" width="0.7109375" style="2" customWidth="1"/>
    <col min="10248" max="10248" width="7.85546875" style="2" customWidth="1"/>
    <col min="10249" max="10250" width="0" style="2" hidden="1" customWidth="1"/>
    <col min="10251" max="10251" width="0.7109375" style="2" customWidth="1"/>
    <col min="10252" max="10496" width="9.140625" style="2"/>
    <col min="10497" max="10497" width="3.7109375" style="2" customWidth="1"/>
    <col min="10498" max="10498" width="41.85546875" style="2" customWidth="1"/>
    <col min="10499" max="10499" width="8.5703125" style="2" customWidth="1"/>
    <col min="10500" max="10500" width="13" style="2" customWidth="1"/>
    <col min="10501" max="10501" width="1.140625" style="2" customWidth="1"/>
    <col min="10502" max="10502" width="10.140625" style="2" customWidth="1"/>
    <col min="10503" max="10503" width="0.7109375" style="2" customWidth="1"/>
    <col min="10504" max="10504" width="7.85546875" style="2" customWidth="1"/>
    <col min="10505" max="10506" width="0" style="2" hidden="1" customWidth="1"/>
    <col min="10507" max="10507" width="0.7109375" style="2" customWidth="1"/>
    <col min="10508" max="10752" width="9.140625" style="2"/>
    <col min="10753" max="10753" width="3.7109375" style="2" customWidth="1"/>
    <col min="10754" max="10754" width="41.85546875" style="2" customWidth="1"/>
    <col min="10755" max="10755" width="8.5703125" style="2" customWidth="1"/>
    <col min="10756" max="10756" width="13" style="2" customWidth="1"/>
    <col min="10757" max="10757" width="1.140625" style="2" customWidth="1"/>
    <col min="10758" max="10758" width="10.140625" style="2" customWidth="1"/>
    <col min="10759" max="10759" width="0.7109375" style="2" customWidth="1"/>
    <col min="10760" max="10760" width="7.85546875" style="2" customWidth="1"/>
    <col min="10761" max="10762" width="0" style="2" hidden="1" customWidth="1"/>
    <col min="10763" max="10763" width="0.7109375" style="2" customWidth="1"/>
    <col min="10764" max="11008" width="9.140625" style="2"/>
    <col min="11009" max="11009" width="3.7109375" style="2" customWidth="1"/>
    <col min="11010" max="11010" width="41.85546875" style="2" customWidth="1"/>
    <col min="11011" max="11011" width="8.5703125" style="2" customWidth="1"/>
    <col min="11012" max="11012" width="13" style="2" customWidth="1"/>
    <col min="11013" max="11013" width="1.140625" style="2" customWidth="1"/>
    <col min="11014" max="11014" width="10.140625" style="2" customWidth="1"/>
    <col min="11015" max="11015" width="0.7109375" style="2" customWidth="1"/>
    <col min="11016" max="11016" width="7.85546875" style="2" customWidth="1"/>
    <col min="11017" max="11018" width="0" style="2" hidden="1" customWidth="1"/>
    <col min="11019" max="11019" width="0.7109375" style="2" customWidth="1"/>
    <col min="11020" max="11264" width="9.140625" style="2"/>
    <col min="11265" max="11265" width="3.7109375" style="2" customWidth="1"/>
    <col min="11266" max="11266" width="41.85546875" style="2" customWidth="1"/>
    <col min="11267" max="11267" width="8.5703125" style="2" customWidth="1"/>
    <col min="11268" max="11268" width="13" style="2" customWidth="1"/>
    <col min="11269" max="11269" width="1.140625" style="2" customWidth="1"/>
    <col min="11270" max="11270" width="10.140625" style="2" customWidth="1"/>
    <col min="11271" max="11271" width="0.7109375" style="2" customWidth="1"/>
    <col min="11272" max="11272" width="7.85546875" style="2" customWidth="1"/>
    <col min="11273" max="11274" width="0" style="2" hidden="1" customWidth="1"/>
    <col min="11275" max="11275" width="0.7109375" style="2" customWidth="1"/>
    <col min="11276" max="11520" width="9.140625" style="2"/>
    <col min="11521" max="11521" width="3.7109375" style="2" customWidth="1"/>
    <col min="11522" max="11522" width="41.85546875" style="2" customWidth="1"/>
    <col min="11523" max="11523" width="8.5703125" style="2" customWidth="1"/>
    <col min="11524" max="11524" width="13" style="2" customWidth="1"/>
    <col min="11525" max="11525" width="1.140625" style="2" customWidth="1"/>
    <col min="11526" max="11526" width="10.140625" style="2" customWidth="1"/>
    <col min="11527" max="11527" width="0.7109375" style="2" customWidth="1"/>
    <col min="11528" max="11528" width="7.85546875" style="2" customWidth="1"/>
    <col min="11529" max="11530" width="0" style="2" hidden="1" customWidth="1"/>
    <col min="11531" max="11531" width="0.7109375" style="2" customWidth="1"/>
    <col min="11532" max="11776" width="9.140625" style="2"/>
    <col min="11777" max="11777" width="3.7109375" style="2" customWidth="1"/>
    <col min="11778" max="11778" width="41.85546875" style="2" customWidth="1"/>
    <col min="11779" max="11779" width="8.5703125" style="2" customWidth="1"/>
    <col min="11780" max="11780" width="13" style="2" customWidth="1"/>
    <col min="11781" max="11781" width="1.140625" style="2" customWidth="1"/>
    <col min="11782" max="11782" width="10.140625" style="2" customWidth="1"/>
    <col min="11783" max="11783" width="0.7109375" style="2" customWidth="1"/>
    <col min="11784" max="11784" width="7.85546875" style="2" customWidth="1"/>
    <col min="11785" max="11786" width="0" style="2" hidden="1" customWidth="1"/>
    <col min="11787" max="11787" width="0.7109375" style="2" customWidth="1"/>
    <col min="11788" max="12032" width="9.140625" style="2"/>
    <col min="12033" max="12033" width="3.7109375" style="2" customWidth="1"/>
    <col min="12034" max="12034" width="41.85546875" style="2" customWidth="1"/>
    <col min="12035" max="12035" width="8.5703125" style="2" customWidth="1"/>
    <col min="12036" max="12036" width="13" style="2" customWidth="1"/>
    <col min="12037" max="12037" width="1.140625" style="2" customWidth="1"/>
    <col min="12038" max="12038" width="10.140625" style="2" customWidth="1"/>
    <col min="12039" max="12039" width="0.7109375" style="2" customWidth="1"/>
    <col min="12040" max="12040" width="7.85546875" style="2" customWidth="1"/>
    <col min="12041" max="12042" width="0" style="2" hidden="1" customWidth="1"/>
    <col min="12043" max="12043" width="0.7109375" style="2" customWidth="1"/>
    <col min="12044" max="12288" width="9.140625" style="2"/>
    <col min="12289" max="12289" width="3.7109375" style="2" customWidth="1"/>
    <col min="12290" max="12290" width="41.85546875" style="2" customWidth="1"/>
    <col min="12291" max="12291" width="8.5703125" style="2" customWidth="1"/>
    <col min="12292" max="12292" width="13" style="2" customWidth="1"/>
    <col min="12293" max="12293" width="1.140625" style="2" customWidth="1"/>
    <col min="12294" max="12294" width="10.140625" style="2" customWidth="1"/>
    <col min="12295" max="12295" width="0.7109375" style="2" customWidth="1"/>
    <col min="12296" max="12296" width="7.85546875" style="2" customWidth="1"/>
    <col min="12297" max="12298" width="0" style="2" hidden="1" customWidth="1"/>
    <col min="12299" max="12299" width="0.7109375" style="2" customWidth="1"/>
    <col min="12300" max="12544" width="9.140625" style="2"/>
    <col min="12545" max="12545" width="3.7109375" style="2" customWidth="1"/>
    <col min="12546" max="12546" width="41.85546875" style="2" customWidth="1"/>
    <col min="12547" max="12547" width="8.5703125" style="2" customWidth="1"/>
    <col min="12548" max="12548" width="13" style="2" customWidth="1"/>
    <col min="12549" max="12549" width="1.140625" style="2" customWidth="1"/>
    <col min="12550" max="12550" width="10.140625" style="2" customWidth="1"/>
    <col min="12551" max="12551" width="0.7109375" style="2" customWidth="1"/>
    <col min="12552" max="12552" width="7.85546875" style="2" customWidth="1"/>
    <col min="12553" max="12554" width="0" style="2" hidden="1" customWidth="1"/>
    <col min="12555" max="12555" width="0.7109375" style="2" customWidth="1"/>
    <col min="12556" max="12800" width="9.140625" style="2"/>
    <col min="12801" max="12801" width="3.7109375" style="2" customWidth="1"/>
    <col min="12802" max="12802" width="41.85546875" style="2" customWidth="1"/>
    <col min="12803" max="12803" width="8.5703125" style="2" customWidth="1"/>
    <col min="12804" max="12804" width="13" style="2" customWidth="1"/>
    <col min="12805" max="12805" width="1.140625" style="2" customWidth="1"/>
    <col min="12806" max="12806" width="10.140625" style="2" customWidth="1"/>
    <col min="12807" max="12807" width="0.7109375" style="2" customWidth="1"/>
    <col min="12808" max="12808" width="7.85546875" style="2" customWidth="1"/>
    <col min="12809" max="12810" width="0" style="2" hidden="1" customWidth="1"/>
    <col min="12811" max="12811" width="0.7109375" style="2" customWidth="1"/>
    <col min="12812" max="13056" width="9.140625" style="2"/>
    <col min="13057" max="13057" width="3.7109375" style="2" customWidth="1"/>
    <col min="13058" max="13058" width="41.85546875" style="2" customWidth="1"/>
    <col min="13059" max="13059" width="8.5703125" style="2" customWidth="1"/>
    <col min="13060" max="13060" width="13" style="2" customWidth="1"/>
    <col min="13061" max="13061" width="1.140625" style="2" customWidth="1"/>
    <col min="13062" max="13062" width="10.140625" style="2" customWidth="1"/>
    <col min="13063" max="13063" width="0.7109375" style="2" customWidth="1"/>
    <col min="13064" max="13064" width="7.85546875" style="2" customWidth="1"/>
    <col min="13065" max="13066" width="0" style="2" hidden="1" customWidth="1"/>
    <col min="13067" max="13067" width="0.7109375" style="2" customWidth="1"/>
    <col min="13068" max="13312" width="9.140625" style="2"/>
    <col min="13313" max="13313" width="3.7109375" style="2" customWidth="1"/>
    <col min="13314" max="13314" width="41.85546875" style="2" customWidth="1"/>
    <col min="13315" max="13315" width="8.5703125" style="2" customWidth="1"/>
    <col min="13316" max="13316" width="13" style="2" customWidth="1"/>
    <col min="13317" max="13317" width="1.140625" style="2" customWidth="1"/>
    <col min="13318" max="13318" width="10.140625" style="2" customWidth="1"/>
    <col min="13319" max="13319" width="0.7109375" style="2" customWidth="1"/>
    <col min="13320" max="13320" width="7.85546875" style="2" customWidth="1"/>
    <col min="13321" max="13322" width="0" style="2" hidden="1" customWidth="1"/>
    <col min="13323" max="13323" width="0.7109375" style="2" customWidth="1"/>
    <col min="13324" max="13568" width="9.140625" style="2"/>
    <col min="13569" max="13569" width="3.7109375" style="2" customWidth="1"/>
    <col min="13570" max="13570" width="41.85546875" style="2" customWidth="1"/>
    <col min="13571" max="13571" width="8.5703125" style="2" customWidth="1"/>
    <col min="13572" max="13572" width="13" style="2" customWidth="1"/>
    <col min="13573" max="13573" width="1.140625" style="2" customWidth="1"/>
    <col min="13574" max="13574" width="10.140625" style="2" customWidth="1"/>
    <col min="13575" max="13575" width="0.7109375" style="2" customWidth="1"/>
    <col min="13576" max="13576" width="7.85546875" style="2" customWidth="1"/>
    <col min="13577" max="13578" width="0" style="2" hidden="1" customWidth="1"/>
    <col min="13579" max="13579" width="0.7109375" style="2" customWidth="1"/>
    <col min="13580" max="13824" width="9.140625" style="2"/>
    <col min="13825" max="13825" width="3.7109375" style="2" customWidth="1"/>
    <col min="13826" max="13826" width="41.85546875" style="2" customWidth="1"/>
    <col min="13827" max="13827" width="8.5703125" style="2" customWidth="1"/>
    <col min="13828" max="13828" width="13" style="2" customWidth="1"/>
    <col min="13829" max="13829" width="1.140625" style="2" customWidth="1"/>
    <col min="13830" max="13830" width="10.140625" style="2" customWidth="1"/>
    <col min="13831" max="13831" width="0.7109375" style="2" customWidth="1"/>
    <col min="13832" max="13832" width="7.85546875" style="2" customWidth="1"/>
    <col min="13833" max="13834" width="0" style="2" hidden="1" customWidth="1"/>
    <col min="13835" max="13835" width="0.7109375" style="2" customWidth="1"/>
    <col min="13836" max="14080" width="9.140625" style="2"/>
    <col min="14081" max="14081" width="3.7109375" style="2" customWidth="1"/>
    <col min="14082" max="14082" width="41.85546875" style="2" customWidth="1"/>
    <col min="14083" max="14083" width="8.5703125" style="2" customWidth="1"/>
    <col min="14084" max="14084" width="13" style="2" customWidth="1"/>
    <col min="14085" max="14085" width="1.140625" style="2" customWidth="1"/>
    <col min="14086" max="14086" width="10.140625" style="2" customWidth="1"/>
    <col min="14087" max="14087" width="0.7109375" style="2" customWidth="1"/>
    <col min="14088" max="14088" width="7.85546875" style="2" customWidth="1"/>
    <col min="14089" max="14090" width="0" style="2" hidden="1" customWidth="1"/>
    <col min="14091" max="14091" width="0.7109375" style="2" customWidth="1"/>
    <col min="14092" max="14336" width="9.140625" style="2"/>
    <col min="14337" max="14337" width="3.7109375" style="2" customWidth="1"/>
    <col min="14338" max="14338" width="41.85546875" style="2" customWidth="1"/>
    <col min="14339" max="14339" width="8.5703125" style="2" customWidth="1"/>
    <col min="14340" max="14340" width="13" style="2" customWidth="1"/>
    <col min="14341" max="14341" width="1.140625" style="2" customWidth="1"/>
    <col min="14342" max="14342" width="10.140625" style="2" customWidth="1"/>
    <col min="14343" max="14343" width="0.7109375" style="2" customWidth="1"/>
    <col min="14344" max="14344" width="7.85546875" style="2" customWidth="1"/>
    <col min="14345" max="14346" width="0" style="2" hidden="1" customWidth="1"/>
    <col min="14347" max="14347" width="0.7109375" style="2" customWidth="1"/>
    <col min="14348" max="14592" width="9.140625" style="2"/>
    <col min="14593" max="14593" width="3.7109375" style="2" customWidth="1"/>
    <col min="14594" max="14594" width="41.85546875" style="2" customWidth="1"/>
    <col min="14595" max="14595" width="8.5703125" style="2" customWidth="1"/>
    <col min="14596" max="14596" width="13" style="2" customWidth="1"/>
    <col min="14597" max="14597" width="1.140625" style="2" customWidth="1"/>
    <col min="14598" max="14598" width="10.140625" style="2" customWidth="1"/>
    <col min="14599" max="14599" width="0.7109375" style="2" customWidth="1"/>
    <col min="14600" max="14600" width="7.85546875" style="2" customWidth="1"/>
    <col min="14601" max="14602" width="0" style="2" hidden="1" customWidth="1"/>
    <col min="14603" max="14603" width="0.7109375" style="2" customWidth="1"/>
    <col min="14604" max="14848" width="9.140625" style="2"/>
    <col min="14849" max="14849" width="3.7109375" style="2" customWidth="1"/>
    <col min="14850" max="14850" width="41.85546875" style="2" customWidth="1"/>
    <col min="14851" max="14851" width="8.5703125" style="2" customWidth="1"/>
    <col min="14852" max="14852" width="13" style="2" customWidth="1"/>
    <col min="14853" max="14853" width="1.140625" style="2" customWidth="1"/>
    <col min="14854" max="14854" width="10.140625" style="2" customWidth="1"/>
    <col min="14855" max="14855" width="0.7109375" style="2" customWidth="1"/>
    <col min="14856" max="14856" width="7.85546875" style="2" customWidth="1"/>
    <col min="14857" max="14858" width="0" style="2" hidden="1" customWidth="1"/>
    <col min="14859" max="14859" width="0.7109375" style="2" customWidth="1"/>
    <col min="14860" max="15104" width="9.140625" style="2"/>
    <col min="15105" max="15105" width="3.7109375" style="2" customWidth="1"/>
    <col min="15106" max="15106" width="41.85546875" style="2" customWidth="1"/>
    <col min="15107" max="15107" width="8.5703125" style="2" customWidth="1"/>
    <col min="15108" max="15108" width="13" style="2" customWidth="1"/>
    <col min="15109" max="15109" width="1.140625" style="2" customWidth="1"/>
    <col min="15110" max="15110" width="10.140625" style="2" customWidth="1"/>
    <col min="15111" max="15111" width="0.7109375" style="2" customWidth="1"/>
    <col min="15112" max="15112" width="7.85546875" style="2" customWidth="1"/>
    <col min="15113" max="15114" width="0" style="2" hidden="1" customWidth="1"/>
    <col min="15115" max="15115" width="0.7109375" style="2" customWidth="1"/>
    <col min="15116" max="15360" width="9.140625" style="2"/>
    <col min="15361" max="15361" width="3.7109375" style="2" customWidth="1"/>
    <col min="15362" max="15362" width="41.85546875" style="2" customWidth="1"/>
    <col min="15363" max="15363" width="8.5703125" style="2" customWidth="1"/>
    <col min="15364" max="15364" width="13" style="2" customWidth="1"/>
    <col min="15365" max="15365" width="1.140625" style="2" customWidth="1"/>
    <col min="15366" max="15366" width="10.140625" style="2" customWidth="1"/>
    <col min="15367" max="15367" width="0.7109375" style="2" customWidth="1"/>
    <col min="15368" max="15368" width="7.85546875" style="2" customWidth="1"/>
    <col min="15369" max="15370" width="0" style="2" hidden="1" customWidth="1"/>
    <col min="15371" max="15371" width="0.7109375" style="2" customWidth="1"/>
    <col min="15372" max="15616" width="9.140625" style="2"/>
    <col min="15617" max="15617" width="3.7109375" style="2" customWidth="1"/>
    <col min="15618" max="15618" width="41.85546875" style="2" customWidth="1"/>
    <col min="15619" max="15619" width="8.5703125" style="2" customWidth="1"/>
    <col min="15620" max="15620" width="13" style="2" customWidth="1"/>
    <col min="15621" max="15621" width="1.140625" style="2" customWidth="1"/>
    <col min="15622" max="15622" width="10.140625" style="2" customWidth="1"/>
    <col min="15623" max="15623" width="0.7109375" style="2" customWidth="1"/>
    <col min="15624" max="15624" width="7.85546875" style="2" customWidth="1"/>
    <col min="15625" max="15626" width="0" style="2" hidden="1" customWidth="1"/>
    <col min="15627" max="15627" width="0.7109375" style="2" customWidth="1"/>
    <col min="15628" max="15872" width="9.140625" style="2"/>
    <col min="15873" max="15873" width="3.7109375" style="2" customWidth="1"/>
    <col min="15874" max="15874" width="41.85546875" style="2" customWidth="1"/>
    <col min="15875" max="15875" width="8.5703125" style="2" customWidth="1"/>
    <col min="15876" max="15876" width="13" style="2" customWidth="1"/>
    <col min="15877" max="15877" width="1.140625" style="2" customWidth="1"/>
    <col min="15878" max="15878" width="10.140625" style="2" customWidth="1"/>
    <col min="15879" max="15879" width="0.7109375" style="2" customWidth="1"/>
    <col min="15880" max="15880" width="7.85546875" style="2" customWidth="1"/>
    <col min="15881" max="15882" width="0" style="2" hidden="1" customWidth="1"/>
    <col min="15883" max="15883" width="0.7109375" style="2" customWidth="1"/>
    <col min="15884" max="16128" width="9.140625" style="2"/>
    <col min="16129" max="16129" width="3.7109375" style="2" customWidth="1"/>
    <col min="16130" max="16130" width="41.85546875" style="2" customWidth="1"/>
    <col min="16131" max="16131" width="8.5703125" style="2" customWidth="1"/>
    <col min="16132" max="16132" width="13" style="2" customWidth="1"/>
    <col min="16133" max="16133" width="1.140625" style="2" customWidth="1"/>
    <col min="16134" max="16134" width="10.140625" style="2" customWidth="1"/>
    <col min="16135" max="16135" width="0.7109375" style="2" customWidth="1"/>
    <col min="16136" max="16136" width="7.85546875" style="2" customWidth="1"/>
    <col min="16137" max="16138" width="0" style="2" hidden="1" customWidth="1"/>
    <col min="16139" max="16139" width="0.7109375" style="2" customWidth="1"/>
    <col min="16140" max="16384" width="9.140625" style="2"/>
  </cols>
  <sheetData>
    <row r="1" spans="1:13" x14ac:dyDescent="0.2">
      <c r="A1" s="1" t="s">
        <v>0</v>
      </c>
    </row>
    <row r="2" spans="1:13" ht="24" customHeight="1" thickBot="1" x14ac:dyDescent="0.25">
      <c r="A2" s="35" t="s">
        <v>35</v>
      </c>
      <c r="B2" s="3"/>
      <c r="I2" s="4"/>
      <c r="J2" s="4"/>
    </row>
    <row r="3" spans="1:13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3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3" x14ac:dyDescent="0.2">
      <c r="A5" s="12" t="s">
        <v>5</v>
      </c>
      <c r="B5" s="12"/>
      <c r="C5" s="13">
        <v>67504</v>
      </c>
      <c r="D5" s="13">
        <v>141463</v>
      </c>
      <c r="E5" s="13"/>
      <c r="F5" s="13">
        <v>147577</v>
      </c>
      <c r="G5" s="13"/>
      <c r="H5" s="13">
        <v>356544</v>
      </c>
      <c r="I5" s="13">
        <v>0</v>
      </c>
      <c r="J5" s="13">
        <v>0</v>
      </c>
      <c r="M5" s="14"/>
    </row>
    <row r="6" spans="1:13" x14ac:dyDescent="0.2">
      <c r="A6" s="2" t="s">
        <v>10</v>
      </c>
      <c r="B6" s="12"/>
      <c r="C6" s="14">
        <v>36306</v>
      </c>
      <c r="D6" s="14">
        <v>38694</v>
      </c>
      <c r="E6" s="14"/>
      <c r="F6" s="14">
        <v>83081</v>
      </c>
      <c r="G6" s="14"/>
      <c r="H6" s="14">
        <v>158081</v>
      </c>
      <c r="I6" s="13"/>
      <c r="J6" s="13"/>
    </row>
    <row r="7" spans="1:13" ht="12" customHeight="1" x14ac:dyDescent="0.2">
      <c r="B7" s="2" t="s">
        <v>11</v>
      </c>
      <c r="C7" s="14">
        <v>9514</v>
      </c>
      <c r="D7" s="14">
        <v>33</v>
      </c>
      <c r="E7" s="14"/>
      <c r="F7" s="14">
        <v>32</v>
      </c>
      <c r="G7" s="14"/>
      <c r="H7" s="14">
        <v>9579</v>
      </c>
      <c r="I7" s="14"/>
      <c r="J7" s="14"/>
    </row>
    <row r="8" spans="1:13" ht="12" customHeight="1" x14ac:dyDescent="0.2">
      <c r="B8" s="2" t="s">
        <v>12</v>
      </c>
      <c r="C8" s="14">
        <v>2436</v>
      </c>
      <c r="D8" s="14">
        <v>1946</v>
      </c>
      <c r="E8" s="14"/>
      <c r="F8" s="14">
        <v>6186</v>
      </c>
      <c r="G8" s="14"/>
      <c r="H8" s="14">
        <v>10568</v>
      </c>
      <c r="I8" s="14"/>
      <c r="J8" s="14"/>
    </row>
    <row r="9" spans="1:13" ht="12" customHeight="1" x14ac:dyDescent="0.2">
      <c r="B9" s="2" t="s">
        <v>13</v>
      </c>
      <c r="C9" s="14">
        <v>3904</v>
      </c>
      <c r="D9" s="14">
        <v>653</v>
      </c>
      <c r="E9" s="14"/>
      <c r="F9" s="14">
        <v>2084</v>
      </c>
      <c r="G9" s="14"/>
      <c r="H9" s="14">
        <v>6641</v>
      </c>
      <c r="I9" s="14"/>
      <c r="J9" s="14"/>
    </row>
    <row r="10" spans="1:13" ht="12" customHeight="1" x14ac:dyDescent="0.2">
      <c r="B10" s="2" t="s">
        <v>14</v>
      </c>
      <c r="C10" s="14">
        <v>6170</v>
      </c>
      <c r="D10" s="14">
        <v>2984</v>
      </c>
      <c r="E10" s="14"/>
      <c r="F10" s="14">
        <v>10233</v>
      </c>
      <c r="G10" s="14"/>
      <c r="H10" s="14">
        <v>19387</v>
      </c>
      <c r="I10" s="14"/>
      <c r="J10" s="14"/>
    </row>
    <row r="11" spans="1:13" ht="12" customHeight="1" x14ac:dyDescent="0.2">
      <c r="B11" s="2" t="s">
        <v>15</v>
      </c>
      <c r="C11" s="14">
        <v>9373</v>
      </c>
      <c r="D11" s="14">
        <v>16811</v>
      </c>
      <c r="E11" s="14"/>
      <c r="F11" s="14">
        <v>39015</v>
      </c>
      <c r="G11" s="14"/>
      <c r="H11" s="14">
        <v>65199</v>
      </c>
      <c r="I11" s="14"/>
      <c r="J11" s="14"/>
    </row>
    <row r="12" spans="1:13" ht="12" customHeight="1" x14ac:dyDescent="0.2">
      <c r="B12" s="2" t="s">
        <v>16</v>
      </c>
      <c r="C12" s="14">
        <v>342</v>
      </c>
      <c r="D12" s="14">
        <v>11908</v>
      </c>
      <c r="E12" s="14"/>
      <c r="F12" s="14">
        <v>15258</v>
      </c>
      <c r="G12" s="14"/>
      <c r="H12" s="14">
        <v>27508</v>
      </c>
      <c r="I12" s="14"/>
      <c r="J12" s="14"/>
    </row>
    <row r="13" spans="1:13" ht="12" customHeight="1" x14ac:dyDescent="0.2">
      <c r="B13" s="2" t="s">
        <v>17</v>
      </c>
      <c r="C13" s="14">
        <v>2806</v>
      </c>
      <c r="D13" s="14">
        <v>1060</v>
      </c>
      <c r="E13" s="14"/>
      <c r="F13" s="14">
        <v>4577</v>
      </c>
      <c r="G13" s="14"/>
      <c r="H13" s="14">
        <v>8443</v>
      </c>
      <c r="I13" s="14"/>
      <c r="J13" s="14"/>
    </row>
    <row r="14" spans="1:13" ht="12" customHeight="1" x14ac:dyDescent="0.2">
      <c r="B14" s="2" t="s">
        <v>18</v>
      </c>
      <c r="C14" s="14">
        <v>1673</v>
      </c>
      <c r="D14" s="14">
        <v>1079</v>
      </c>
      <c r="E14" s="14"/>
      <c r="F14" s="14">
        <v>3638</v>
      </c>
      <c r="G14" s="14"/>
      <c r="H14" s="14">
        <v>6390</v>
      </c>
      <c r="I14" s="14"/>
      <c r="J14" s="14"/>
    </row>
    <row r="15" spans="1:13" ht="12" customHeight="1" x14ac:dyDescent="0.2">
      <c r="B15" s="2" t="s">
        <v>19</v>
      </c>
      <c r="C15" s="14">
        <v>88</v>
      </c>
      <c r="D15" s="14">
        <v>2220</v>
      </c>
      <c r="E15" s="14"/>
      <c r="F15" s="14">
        <v>2058</v>
      </c>
      <c r="G15" s="14"/>
      <c r="H15" s="14">
        <v>4366</v>
      </c>
      <c r="I15" s="14"/>
      <c r="J15" s="14"/>
    </row>
    <row r="16" spans="1:13" x14ac:dyDescent="0.2">
      <c r="A16" s="2" t="s">
        <v>20</v>
      </c>
      <c r="C16" s="14">
        <v>3048</v>
      </c>
      <c r="D16" s="14">
        <v>14635</v>
      </c>
      <c r="E16" s="14"/>
      <c r="F16" s="14">
        <v>5714</v>
      </c>
      <c r="G16" s="14"/>
      <c r="H16" s="14">
        <v>23397</v>
      </c>
      <c r="I16" s="14"/>
      <c r="J16" s="14"/>
    </row>
    <row r="17" spans="1:13" ht="12" customHeight="1" x14ac:dyDescent="0.2">
      <c r="B17" s="2" t="s">
        <v>21</v>
      </c>
      <c r="C17" s="14">
        <v>2137</v>
      </c>
      <c r="D17" s="14">
        <v>5574</v>
      </c>
      <c r="E17" s="14"/>
      <c r="F17" s="14">
        <v>2554</v>
      </c>
      <c r="G17" s="14"/>
      <c r="H17" s="14">
        <v>10265</v>
      </c>
      <c r="I17" s="14"/>
      <c r="J17" s="14"/>
    </row>
    <row r="18" spans="1:13" ht="12" customHeight="1" x14ac:dyDescent="0.2">
      <c r="B18" s="2" t="s">
        <v>12</v>
      </c>
      <c r="C18" s="14">
        <v>694</v>
      </c>
      <c r="D18" s="14">
        <v>1866</v>
      </c>
      <c r="E18" s="14"/>
      <c r="F18" s="14">
        <v>1177</v>
      </c>
      <c r="G18" s="14"/>
      <c r="H18" s="14">
        <v>3737</v>
      </c>
      <c r="I18" s="14"/>
      <c r="J18" s="14"/>
    </row>
    <row r="19" spans="1:13" ht="12" customHeight="1" x14ac:dyDescent="0.2">
      <c r="B19" s="2" t="s">
        <v>36</v>
      </c>
      <c r="C19" s="14">
        <v>217</v>
      </c>
      <c r="D19" s="14">
        <v>4545</v>
      </c>
      <c r="E19" s="14"/>
      <c r="F19" s="14">
        <v>1479</v>
      </c>
      <c r="G19" s="14"/>
      <c r="H19" s="14">
        <v>6241</v>
      </c>
      <c r="I19" s="14"/>
      <c r="J19" s="14"/>
    </row>
    <row r="20" spans="1:13" ht="12" customHeight="1" x14ac:dyDescent="0.2">
      <c r="B20" s="2" t="s">
        <v>23</v>
      </c>
      <c r="C20" s="36" t="s">
        <v>37</v>
      </c>
      <c r="D20" s="14">
        <v>2650</v>
      </c>
      <c r="E20" s="14"/>
      <c r="F20" s="14">
        <v>504</v>
      </c>
      <c r="G20" s="14"/>
      <c r="H20" s="14">
        <v>3154</v>
      </c>
      <c r="I20" s="14"/>
      <c r="J20" s="14"/>
    </row>
    <row r="21" spans="1:13" x14ac:dyDescent="0.2">
      <c r="A21" s="2" t="s">
        <v>24</v>
      </c>
      <c r="C21" s="14">
        <v>28150</v>
      </c>
      <c r="D21" s="14">
        <v>88134</v>
      </c>
      <c r="E21" s="14"/>
      <c r="F21" s="14">
        <v>58782</v>
      </c>
      <c r="G21" s="14"/>
      <c r="H21" s="14">
        <v>175066</v>
      </c>
      <c r="I21" s="14"/>
      <c r="J21" s="14"/>
    </row>
    <row r="22" spans="1:13" ht="12" customHeight="1" x14ac:dyDescent="0.2">
      <c r="B22" s="2" t="s">
        <v>25</v>
      </c>
      <c r="C22" s="14">
        <v>22784</v>
      </c>
      <c r="D22" s="14">
        <v>27888</v>
      </c>
      <c r="E22" s="14"/>
      <c r="F22" s="14">
        <v>32829</v>
      </c>
      <c r="G22" s="14"/>
      <c r="H22" s="14">
        <v>83501</v>
      </c>
      <c r="I22" s="14"/>
      <c r="J22" s="14"/>
    </row>
    <row r="23" spans="1:13" ht="12" customHeight="1" x14ac:dyDescent="0.2">
      <c r="B23" s="2" t="s">
        <v>26</v>
      </c>
      <c r="C23" s="14">
        <v>268</v>
      </c>
      <c r="D23" s="14">
        <v>34790</v>
      </c>
      <c r="E23" s="14"/>
      <c r="F23" s="14">
        <v>18987</v>
      </c>
      <c r="G23" s="14"/>
      <c r="H23" s="14">
        <v>54045</v>
      </c>
      <c r="I23" s="14"/>
      <c r="J23" s="14"/>
    </row>
    <row r="24" spans="1:13" ht="12" customHeight="1" x14ac:dyDescent="0.2">
      <c r="B24" s="2" t="s">
        <v>27</v>
      </c>
      <c r="C24" s="14">
        <v>606</v>
      </c>
      <c r="D24" s="14">
        <v>3538</v>
      </c>
      <c r="E24" s="14"/>
      <c r="F24" s="14">
        <v>191</v>
      </c>
      <c r="G24" s="14"/>
      <c r="H24" s="14">
        <v>4335</v>
      </c>
      <c r="I24" s="14"/>
      <c r="J24" s="14"/>
    </row>
    <row r="25" spans="1:13" ht="12" customHeight="1" x14ac:dyDescent="0.2">
      <c r="B25" s="2" t="s">
        <v>28</v>
      </c>
      <c r="C25" s="14">
        <v>1322</v>
      </c>
      <c r="D25" s="14">
        <v>6580</v>
      </c>
      <c r="E25" s="14"/>
      <c r="F25" s="14">
        <v>516</v>
      </c>
      <c r="G25" s="14"/>
      <c r="H25" s="14">
        <v>8418</v>
      </c>
      <c r="I25" s="14"/>
      <c r="J25" s="14"/>
    </row>
    <row r="26" spans="1:13" ht="12" customHeight="1" x14ac:dyDescent="0.2">
      <c r="B26" s="2" t="s">
        <v>29</v>
      </c>
      <c r="C26" s="14">
        <v>627</v>
      </c>
      <c r="D26" s="14">
        <v>901</v>
      </c>
      <c r="E26" s="14"/>
      <c r="F26" s="14">
        <v>582</v>
      </c>
      <c r="G26" s="14"/>
      <c r="H26" s="14">
        <v>2110</v>
      </c>
      <c r="I26" s="14"/>
      <c r="J26" s="14"/>
    </row>
    <row r="27" spans="1:13" ht="12" customHeight="1" x14ac:dyDescent="0.2">
      <c r="B27" s="2" t="s">
        <v>30</v>
      </c>
      <c r="C27" s="14">
        <v>1444</v>
      </c>
      <c r="D27" s="14">
        <v>10154</v>
      </c>
      <c r="E27" s="14"/>
      <c r="F27" s="14">
        <v>1476</v>
      </c>
      <c r="G27" s="14"/>
      <c r="H27" s="14">
        <v>13074</v>
      </c>
      <c r="I27" s="14"/>
      <c r="J27" s="14"/>
    </row>
    <row r="28" spans="1:13" ht="12" customHeight="1" x14ac:dyDescent="0.2">
      <c r="B28" s="2" t="s">
        <v>31</v>
      </c>
      <c r="C28" s="14">
        <v>906</v>
      </c>
      <c r="D28" s="14">
        <v>1286</v>
      </c>
      <c r="E28" s="14"/>
      <c r="F28" s="14">
        <v>2495</v>
      </c>
      <c r="G28" s="14"/>
      <c r="H28" s="14">
        <v>4687</v>
      </c>
      <c r="I28" s="14"/>
      <c r="J28" s="14"/>
    </row>
    <row r="29" spans="1:13" ht="12.75" thickBot="1" x14ac:dyDescent="0.25">
      <c r="A29" s="4"/>
      <c r="B29" s="4" t="s">
        <v>23</v>
      </c>
      <c r="C29" s="15">
        <v>193</v>
      </c>
      <c r="D29" s="15">
        <v>2997</v>
      </c>
      <c r="E29" s="15"/>
      <c r="F29" s="15">
        <v>1706</v>
      </c>
      <c r="G29" s="15"/>
      <c r="H29" s="15">
        <v>4896</v>
      </c>
      <c r="I29" s="16"/>
      <c r="J29" s="16"/>
    </row>
    <row r="30" spans="1:13" ht="12" customHeight="1" x14ac:dyDescent="0.2">
      <c r="A30" s="17" t="s">
        <v>32</v>
      </c>
      <c r="B30" s="5"/>
      <c r="C30" s="5"/>
      <c r="D30" s="5"/>
      <c r="E30" s="5"/>
      <c r="F30" s="5"/>
      <c r="G30" s="5"/>
      <c r="H30" s="5"/>
      <c r="M30" s="1"/>
    </row>
    <row r="31" spans="1:13" ht="12" customHeight="1" x14ac:dyDescent="0.2">
      <c r="A31" s="37" t="s">
        <v>33</v>
      </c>
    </row>
    <row r="33" spans="1:8" ht="15" x14ac:dyDescent="0.25">
      <c r="A33" s="38" t="s">
        <v>58</v>
      </c>
      <c r="C33" s="44"/>
      <c r="D33" s="44"/>
      <c r="E33" s="44"/>
      <c r="F33" s="44"/>
      <c r="G33" s="44"/>
      <c r="H33" s="44"/>
    </row>
    <row r="34" spans="1:8" ht="4.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208831</v>
      </c>
      <c r="D36" s="30">
        <f>SUM(D37:D38)</f>
        <v>35460</v>
      </c>
      <c r="E36" s="30"/>
      <c r="F36" s="30">
        <f t="shared" ref="F36:H36" si="0">SUM(F37:F38)</f>
        <v>89659</v>
      </c>
      <c r="G36" s="30"/>
      <c r="H36" s="30">
        <f t="shared" si="0"/>
        <v>83712</v>
      </c>
    </row>
    <row r="37" spans="1:8" x14ac:dyDescent="0.2">
      <c r="A37" s="19"/>
      <c r="B37" s="18" t="s">
        <v>47</v>
      </c>
      <c r="C37" s="31">
        <f t="shared" ref="C37:C38" si="1">SUM(D37:H37)</f>
        <v>122917</v>
      </c>
      <c r="D37" s="46">
        <f>SUM(D40,D43,D46)</f>
        <v>18540</v>
      </c>
      <c r="E37" s="47"/>
      <c r="F37" s="46">
        <f>SUM(F40,F43,F46)</f>
        <v>56445</v>
      </c>
      <c r="G37" s="47"/>
      <c r="H37" s="46">
        <f>SUM(H40,H43,H46)</f>
        <v>47932</v>
      </c>
    </row>
    <row r="38" spans="1:8" x14ac:dyDescent="0.2">
      <c r="A38" s="19"/>
      <c r="B38" s="19" t="s">
        <v>48</v>
      </c>
      <c r="C38" s="31">
        <f t="shared" si="1"/>
        <v>85914</v>
      </c>
      <c r="D38" s="46">
        <f>SUM(D41,D44,D47)</f>
        <v>16920</v>
      </c>
      <c r="E38" s="47"/>
      <c r="F38" s="46">
        <f>SUM(F41,F44,F47)</f>
        <v>33214</v>
      </c>
      <c r="G38" s="47"/>
      <c r="H38" s="46">
        <f>SUM(H41,H44,H47)</f>
        <v>35780</v>
      </c>
    </row>
    <row r="39" spans="1:8" x14ac:dyDescent="0.2">
      <c r="A39" s="19" t="s">
        <v>10</v>
      </c>
      <c r="B39" s="19"/>
      <c r="C39" s="31">
        <f>SUM(D39:H39)</f>
        <v>75000</v>
      </c>
      <c r="D39" s="41">
        <v>8044</v>
      </c>
      <c r="E39" s="41"/>
      <c r="F39" s="41">
        <v>36400</v>
      </c>
      <c r="G39" s="41"/>
      <c r="H39" s="41">
        <v>30556</v>
      </c>
    </row>
    <row r="40" spans="1:8" x14ac:dyDescent="0.2">
      <c r="A40" s="18"/>
      <c r="B40" s="18" t="s">
        <v>47</v>
      </c>
      <c r="C40" s="31">
        <f t="shared" ref="C40:C47" si="2">SUM(D40:H40)</f>
        <v>40417</v>
      </c>
      <c r="D40" s="42">
        <v>3939</v>
      </c>
      <c r="E40" s="42"/>
      <c r="F40" s="42">
        <v>21180</v>
      </c>
      <c r="G40" s="42"/>
      <c r="H40" s="42">
        <v>15298</v>
      </c>
    </row>
    <row r="41" spans="1:8" x14ac:dyDescent="0.2">
      <c r="A41" s="18"/>
      <c r="B41" s="19" t="s">
        <v>48</v>
      </c>
      <c r="C41" s="31">
        <f t="shared" si="2"/>
        <v>34583</v>
      </c>
      <c r="D41" s="42">
        <v>4105</v>
      </c>
      <c r="E41" s="42"/>
      <c r="F41" s="42">
        <v>15220</v>
      </c>
      <c r="G41" s="42"/>
      <c r="H41" s="42">
        <v>15258</v>
      </c>
    </row>
    <row r="42" spans="1:8" x14ac:dyDescent="0.2">
      <c r="A42" s="19" t="s">
        <v>20</v>
      </c>
      <c r="B42" s="19"/>
      <c r="C42" s="31">
        <f t="shared" si="2"/>
        <v>17682</v>
      </c>
      <c r="D42" s="41">
        <v>2379</v>
      </c>
      <c r="E42" s="41"/>
      <c r="F42" s="41">
        <v>13989</v>
      </c>
      <c r="G42" s="41"/>
      <c r="H42" s="41">
        <v>1314</v>
      </c>
    </row>
    <row r="43" spans="1:8" x14ac:dyDescent="0.2">
      <c r="A43" s="18"/>
      <c r="B43" s="18" t="s">
        <v>47</v>
      </c>
      <c r="C43" s="31">
        <f t="shared" si="2"/>
        <v>10984</v>
      </c>
      <c r="D43" s="42">
        <v>1105</v>
      </c>
      <c r="E43" s="42"/>
      <c r="F43" s="42">
        <v>8808</v>
      </c>
      <c r="G43" s="42"/>
      <c r="H43" s="42">
        <v>1071</v>
      </c>
    </row>
    <row r="44" spans="1:8" x14ac:dyDescent="0.2">
      <c r="A44" s="18"/>
      <c r="B44" s="19" t="s">
        <v>48</v>
      </c>
      <c r="C44" s="31">
        <f t="shared" si="2"/>
        <v>6698</v>
      </c>
      <c r="D44" s="42">
        <v>1274</v>
      </c>
      <c r="E44" s="42"/>
      <c r="F44" s="42">
        <v>5181</v>
      </c>
      <c r="G44" s="42"/>
      <c r="H44" s="42">
        <v>243</v>
      </c>
    </row>
    <row r="45" spans="1:8" x14ac:dyDescent="0.2">
      <c r="A45" s="19" t="s">
        <v>24</v>
      </c>
      <c r="B45" s="19"/>
      <c r="C45" s="31">
        <f t="shared" si="2"/>
        <v>116149</v>
      </c>
      <c r="D45" s="41">
        <v>25037</v>
      </c>
      <c r="E45" s="41"/>
      <c r="F45" s="41">
        <v>39270</v>
      </c>
      <c r="G45" s="41"/>
      <c r="H45" s="41">
        <v>51842</v>
      </c>
    </row>
    <row r="46" spans="1:8" x14ac:dyDescent="0.2">
      <c r="A46" s="18"/>
      <c r="B46" s="18" t="s">
        <v>47</v>
      </c>
      <c r="C46" s="31">
        <f t="shared" si="2"/>
        <v>71516</v>
      </c>
      <c r="D46" s="31">
        <v>13496</v>
      </c>
      <c r="E46" s="31"/>
      <c r="F46" s="31">
        <v>26457</v>
      </c>
      <c r="G46" s="31"/>
      <c r="H46" s="31">
        <v>31563</v>
      </c>
    </row>
    <row r="47" spans="1:8" ht="12.75" thickBot="1" x14ac:dyDescent="0.25">
      <c r="A47" s="18"/>
      <c r="B47" s="19" t="s">
        <v>48</v>
      </c>
      <c r="C47" s="31">
        <f t="shared" si="2"/>
        <v>44633</v>
      </c>
      <c r="D47" s="31">
        <v>11541</v>
      </c>
      <c r="E47" s="31"/>
      <c r="F47" s="31">
        <v>12813</v>
      </c>
      <c r="G47" s="31"/>
      <c r="H47" s="31">
        <v>20279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1" x14ac:dyDescent="0.2">
      <c r="A49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19" customWidth="1"/>
    <col min="2" max="2" width="41.85546875" style="19" customWidth="1"/>
    <col min="3" max="3" width="8.5703125" style="19" customWidth="1"/>
    <col min="4" max="4" width="13" style="19" customWidth="1"/>
    <col min="5" max="5" width="1.140625" style="19" customWidth="1"/>
    <col min="6" max="6" width="10.140625" style="19" customWidth="1"/>
    <col min="7" max="7" width="0.7109375" style="19" customWidth="1"/>
    <col min="8" max="8" width="7.85546875" style="19" customWidth="1"/>
    <col min="9" max="10" width="0" style="19" hidden="1" customWidth="1"/>
    <col min="11" max="11" width="0.7109375" style="19" customWidth="1"/>
    <col min="12" max="256" width="9.140625" style="19"/>
    <col min="257" max="257" width="3.7109375" style="19" customWidth="1"/>
    <col min="258" max="258" width="41.85546875" style="19" customWidth="1"/>
    <col min="259" max="259" width="8.5703125" style="19" customWidth="1"/>
    <col min="260" max="260" width="13" style="19" customWidth="1"/>
    <col min="261" max="261" width="1.140625" style="19" customWidth="1"/>
    <col min="262" max="262" width="10.140625" style="19" customWidth="1"/>
    <col min="263" max="263" width="0.7109375" style="19" customWidth="1"/>
    <col min="264" max="264" width="7.85546875" style="19" customWidth="1"/>
    <col min="265" max="266" width="0" style="19" hidden="1" customWidth="1"/>
    <col min="267" max="267" width="0.7109375" style="19" customWidth="1"/>
    <col min="268" max="512" width="9.140625" style="19"/>
    <col min="513" max="513" width="3.7109375" style="19" customWidth="1"/>
    <col min="514" max="514" width="41.85546875" style="19" customWidth="1"/>
    <col min="515" max="515" width="8.5703125" style="19" customWidth="1"/>
    <col min="516" max="516" width="13" style="19" customWidth="1"/>
    <col min="517" max="517" width="1.140625" style="19" customWidth="1"/>
    <col min="518" max="518" width="10.140625" style="19" customWidth="1"/>
    <col min="519" max="519" width="0.7109375" style="19" customWidth="1"/>
    <col min="520" max="520" width="7.85546875" style="19" customWidth="1"/>
    <col min="521" max="522" width="0" style="19" hidden="1" customWidth="1"/>
    <col min="523" max="523" width="0.7109375" style="19" customWidth="1"/>
    <col min="524" max="768" width="9.140625" style="19"/>
    <col min="769" max="769" width="3.7109375" style="19" customWidth="1"/>
    <col min="770" max="770" width="41.85546875" style="19" customWidth="1"/>
    <col min="771" max="771" width="8.5703125" style="19" customWidth="1"/>
    <col min="772" max="772" width="13" style="19" customWidth="1"/>
    <col min="773" max="773" width="1.140625" style="19" customWidth="1"/>
    <col min="774" max="774" width="10.140625" style="19" customWidth="1"/>
    <col min="775" max="775" width="0.7109375" style="19" customWidth="1"/>
    <col min="776" max="776" width="7.85546875" style="19" customWidth="1"/>
    <col min="777" max="778" width="0" style="19" hidden="1" customWidth="1"/>
    <col min="779" max="779" width="0.7109375" style="19" customWidth="1"/>
    <col min="780" max="1024" width="9.140625" style="19"/>
    <col min="1025" max="1025" width="3.7109375" style="19" customWidth="1"/>
    <col min="1026" max="1026" width="41.85546875" style="19" customWidth="1"/>
    <col min="1027" max="1027" width="8.5703125" style="19" customWidth="1"/>
    <col min="1028" max="1028" width="13" style="19" customWidth="1"/>
    <col min="1029" max="1029" width="1.140625" style="19" customWidth="1"/>
    <col min="1030" max="1030" width="10.140625" style="19" customWidth="1"/>
    <col min="1031" max="1031" width="0.7109375" style="19" customWidth="1"/>
    <col min="1032" max="1032" width="7.85546875" style="19" customWidth="1"/>
    <col min="1033" max="1034" width="0" style="19" hidden="1" customWidth="1"/>
    <col min="1035" max="1035" width="0.7109375" style="19" customWidth="1"/>
    <col min="1036" max="1280" width="9.140625" style="19"/>
    <col min="1281" max="1281" width="3.7109375" style="19" customWidth="1"/>
    <col min="1282" max="1282" width="41.85546875" style="19" customWidth="1"/>
    <col min="1283" max="1283" width="8.5703125" style="19" customWidth="1"/>
    <col min="1284" max="1284" width="13" style="19" customWidth="1"/>
    <col min="1285" max="1285" width="1.140625" style="19" customWidth="1"/>
    <col min="1286" max="1286" width="10.140625" style="19" customWidth="1"/>
    <col min="1287" max="1287" width="0.7109375" style="19" customWidth="1"/>
    <col min="1288" max="1288" width="7.85546875" style="19" customWidth="1"/>
    <col min="1289" max="1290" width="0" style="19" hidden="1" customWidth="1"/>
    <col min="1291" max="1291" width="0.7109375" style="19" customWidth="1"/>
    <col min="1292" max="1536" width="9.140625" style="19"/>
    <col min="1537" max="1537" width="3.7109375" style="19" customWidth="1"/>
    <col min="1538" max="1538" width="41.85546875" style="19" customWidth="1"/>
    <col min="1539" max="1539" width="8.5703125" style="19" customWidth="1"/>
    <col min="1540" max="1540" width="13" style="19" customWidth="1"/>
    <col min="1541" max="1541" width="1.140625" style="19" customWidth="1"/>
    <col min="1542" max="1542" width="10.140625" style="19" customWidth="1"/>
    <col min="1543" max="1543" width="0.7109375" style="19" customWidth="1"/>
    <col min="1544" max="1544" width="7.85546875" style="19" customWidth="1"/>
    <col min="1545" max="1546" width="0" style="19" hidden="1" customWidth="1"/>
    <col min="1547" max="1547" width="0.7109375" style="19" customWidth="1"/>
    <col min="1548" max="1792" width="9.140625" style="19"/>
    <col min="1793" max="1793" width="3.7109375" style="19" customWidth="1"/>
    <col min="1794" max="1794" width="41.85546875" style="19" customWidth="1"/>
    <col min="1795" max="1795" width="8.5703125" style="19" customWidth="1"/>
    <col min="1796" max="1796" width="13" style="19" customWidth="1"/>
    <col min="1797" max="1797" width="1.140625" style="19" customWidth="1"/>
    <col min="1798" max="1798" width="10.140625" style="19" customWidth="1"/>
    <col min="1799" max="1799" width="0.7109375" style="19" customWidth="1"/>
    <col min="1800" max="1800" width="7.85546875" style="19" customWidth="1"/>
    <col min="1801" max="1802" width="0" style="19" hidden="1" customWidth="1"/>
    <col min="1803" max="1803" width="0.7109375" style="19" customWidth="1"/>
    <col min="1804" max="2048" width="9.140625" style="19"/>
    <col min="2049" max="2049" width="3.7109375" style="19" customWidth="1"/>
    <col min="2050" max="2050" width="41.85546875" style="19" customWidth="1"/>
    <col min="2051" max="2051" width="8.5703125" style="19" customWidth="1"/>
    <col min="2052" max="2052" width="13" style="19" customWidth="1"/>
    <col min="2053" max="2053" width="1.140625" style="19" customWidth="1"/>
    <col min="2054" max="2054" width="10.140625" style="19" customWidth="1"/>
    <col min="2055" max="2055" width="0.7109375" style="19" customWidth="1"/>
    <col min="2056" max="2056" width="7.85546875" style="19" customWidth="1"/>
    <col min="2057" max="2058" width="0" style="19" hidden="1" customWidth="1"/>
    <col min="2059" max="2059" width="0.7109375" style="19" customWidth="1"/>
    <col min="2060" max="2304" width="9.140625" style="19"/>
    <col min="2305" max="2305" width="3.7109375" style="19" customWidth="1"/>
    <col min="2306" max="2306" width="41.85546875" style="19" customWidth="1"/>
    <col min="2307" max="2307" width="8.5703125" style="19" customWidth="1"/>
    <col min="2308" max="2308" width="13" style="19" customWidth="1"/>
    <col min="2309" max="2309" width="1.140625" style="19" customWidth="1"/>
    <col min="2310" max="2310" width="10.140625" style="19" customWidth="1"/>
    <col min="2311" max="2311" width="0.7109375" style="19" customWidth="1"/>
    <col min="2312" max="2312" width="7.85546875" style="19" customWidth="1"/>
    <col min="2313" max="2314" width="0" style="19" hidden="1" customWidth="1"/>
    <col min="2315" max="2315" width="0.7109375" style="19" customWidth="1"/>
    <col min="2316" max="2560" width="9.140625" style="19"/>
    <col min="2561" max="2561" width="3.7109375" style="19" customWidth="1"/>
    <col min="2562" max="2562" width="41.85546875" style="19" customWidth="1"/>
    <col min="2563" max="2563" width="8.5703125" style="19" customWidth="1"/>
    <col min="2564" max="2564" width="13" style="19" customWidth="1"/>
    <col min="2565" max="2565" width="1.140625" style="19" customWidth="1"/>
    <col min="2566" max="2566" width="10.140625" style="19" customWidth="1"/>
    <col min="2567" max="2567" width="0.7109375" style="19" customWidth="1"/>
    <col min="2568" max="2568" width="7.85546875" style="19" customWidth="1"/>
    <col min="2569" max="2570" width="0" style="19" hidden="1" customWidth="1"/>
    <col min="2571" max="2571" width="0.7109375" style="19" customWidth="1"/>
    <col min="2572" max="2816" width="9.140625" style="19"/>
    <col min="2817" max="2817" width="3.7109375" style="19" customWidth="1"/>
    <col min="2818" max="2818" width="41.85546875" style="19" customWidth="1"/>
    <col min="2819" max="2819" width="8.5703125" style="19" customWidth="1"/>
    <col min="2820" max="2820" width="13" style="19" customWidth="1"/>
    <col min="2821" max="2821" width="1.140625" style="19" customWidth="1"/>
    <col min="2822" max="2822" width="10.140625" style="19" customWidth="1"/>
    <col min="2823" max="2823" width="0.7109375" style="19" customWidth="1"/>
    <col min="2824" max="2824" width="7.85546875" style="19" customWidth="1"/>
    <col min="2825" max="2826" width="0" style="19" hidden="1" customWidth="1"/>
    <col min="2827" max="2827" width="0.7109375" style="19" customWidth="1"/>
    <col min="2828" max="3072" width="9.140625" style="19"/>
    <col min="3073" max="3073" width="3.7109375" style="19" customWidth="1"/>
    <col min="3074" max="3074" width="41.85546875" style="19" customWidth="1"/>
    <col min="3075" max="3075" width="8.5703125" style="19" customWidth="1"/>
    <col min="3076" max="3076" width="13" style="19" customWidth="1"/>
    <col min="3077" max="3077" width="1.140625" style="19" customWidth="1"/>
    <col min="3078" max="3078" width="10.140625" style="19" customWidth="1"/>
    <col min="3079" max="3079" width="0.7109375" style="19" customWidth="1"/>
    <col min="3080" max="3080" width="7.85546875" style="19" customWidth="1"/>
    <col min="3081" max="3082" width="0" style="19" hidden="1" customWidth="1"/>
    <col min="3083" max="3083" width="0.7109375" style="19" customWidth="1"/>
    <col min="3084" max="3328" width="9.140625" style="19"/>
    <col min="3329" max="3329" width="3.7109375" style="19" customWidth="1"/>
    <col min="3330" max="3330" width="41.85546875" style="19" customWidth="1"/>
    <col min="3331" max="3331" width="8.5703125" style="19" customWidth="1"/>
    <col min="3332" max="3332" width="13" style="19" customWidth="1"/>
    <col min="3333" max="3333" width="1.140625" style="19" customWidth="1"/>
    <col min="3334" max="3334" width="10.140625" style="19" customWidth="1"/>
    <col min="3335" max="3335" width="0.7109375" style="19" customWidth="1"/>
    <col min="3336" max="3336" width="7.85546875" style="19" customWidth="1"/>
    <col min="3337" max="3338" width="0" style="19" hidden="1" customWidth="1"/>
    <col min="3339" max="3339" width="0.7109375" style="19" customWidth="1"/>
    <col min="3340" max="3584" width="9.140625" style="19"/>
    <col min="3585" max="3585" width="3.7109375" style="19" customWidth="1"/>
    <col min="3586" max="3586" width="41.85546875" style="19" customWidth="1"/>
    <col min="3587" max="3587" width="8.5703125" style="19" customWidth="1"/>
    <col min="3588" max="3588" width="13" style="19" customWidth="1"/>
    <col min="3589" max="3589" width="1.140625" style="19" customWidth="1"/>
    <col min="3590" max="3590" width="10.140625" style="19" customWidth="1"/>
    <col min="3591" max="3591" width="0.7109375" style="19" customWidth="1"/>
    <col min="3592" max="3592" width="7.85546875" style="19" customWidth="1"/>
    <col min="3593" max="3594" width="0" style="19" hidden="1" customWidth="1"/>
    <col min="3595" max="3595" width="0.7109375" style="19" customWidth="1"/>
    <col min="3596" max="3840" width="9.140625" style="19"/>
    <col min="3841" max="3841" width="3.7109375" style="19" customWidth="1"/>
    <col min="3842" max="3842" width="41.85546875" style="19" customWidth="1"/>
    <col min="3843" max="3843" width="8.5703125" style="19" customWidth="1"/>
    <col min="3844" max="3844" width="13" style="19" customWidth="1"/>
    <col min="3845" max="3845" width="1.140625" style="19" customWidth="1"/>
    <col min="3846" max="3846" width="10.140625" style="19" customWidth="1"/>
    <col min="3847" max="3847" width="0.7109375" style="19" customWidth="1"/>
    <col min="3848" max="3848" width="7.85546875" style="19" customWidth="1"/>
    <col min="3849" max="3850" width="0" style="19" hidden="1" customWidth="1"/>
    <col min="3851" max="3851" width="0.7109375" style="19" customWidth="1"/>
    <col min="3852" max="4096" width="9.140625" style="19"/>
    <col min="4097" max="4097" width="3.7109375" style="19" customWidth="1"/>
    <col min="4098" max="4098" width="41.85546875" style="19" customWidth="1"/>
    <col min="4099" max="4099" width="8.5703125" style="19" customWidth="1"/>
    <col min="4100" max="4100" width="13" style="19" customWidth="1"/>
    <col min="4101" max="4101" width="1.140625" style="19" customWidth="1"/>
    <col min="4102" max="4102" width="10.140625" style="19" customWidth="1"/>
    <col min="4103" max="4103" width="0.7109375" style="19" customWidth="1"/>
    <col min="4104" max="4104" width="7.85546875" style="19" customWidth="1"/>
    <col min="4105" max="4106" width="0" style="19" hidden="1" customWidth="1"/>
    <col min="4107" max="4107" width="0.7109375" style="19" customWidth="1"/>
    <col min="4108" max="4352" width="9.140625" style="19"/>
    <col min="4353" max="4353" width="3.7109375" style="19" customWidth="1"/>
    <col min="4354" max="4354" width="41.85546875" style="19" customWidth="1"/>
    <col min="4355" max="4355" width="8.5703125" style="19" customWidth="1"/>
    <col min="4356" max="4356" width="13" style="19" customWidth="1"/>
    <col min="4357" max="4357" width="1.140625" style="19" customWidth="1"/>
    <col min="4358" max="4358" width="10.140625" style="19" customWidth="1"/>
    <col min="4359" max="4359" width="0.7109375" style="19" customWidth="1"/>
    <col min="4360" max="4360" width="7.85546875" style="19" customWidth="1"/>
    <col min="4361" max="4362" width="0" style="19" hidden="1" customWidth="1"/>
    <col min="4363" max="4363" width="0.7109375" style="19" customWidth="1"/>
    <col min="4364" max="4608" width="9.140625" style="19"/>
    <col min="4609" max="4609" width="3.7109375" style="19" customWidth="1"/>
    <col min="4610" max="4610" width="41.85546875" style="19" customWidth="1"/>
    <col min="4611" max="4611" width="8.5703125" style="19" customWidth="1"/>
    <col min="4612" max="4612" width="13" style="19" customWidth="1"/>
    <col min="4613" max="4613" width="1.140625" style="19" customWidth="1"/>
    <col min="4614" max="4614" width="10.140625" style="19" customWidth="1"/>
    <col min="4615" max="4615" width="0.7109375" style="19" customWidth="1"/>
    <col min="4616" max="4616" width="7.85546875" style="19" customWidth="1"/>
    <col min="4617" max="4618" width="0" style="19" hidden="1" customWidth="1"/>
    <col min="4619" max="4619" width="0.7109375" style="19" customWidth="1"/>
    <col min="4620" max="4864" width="9.140625" style="19"/>
    <col min="4865" max="4865" width="3.7109375" style="19" customWidth="1"/>
    <col min="4866" max="4866" width="41.85546875" style="19" customWidth="1"/>
    <col min="4867" max="4867" width="8.5703125" style="19" customWidth="1"/>
    <col min="4868" max="4868" width="13" style="19" customWidth="1"/>
    <col min="4869" max="4869" width="1.140625" style="19" customWidth="1"/>
    <col min="4870" max="4870" width="10.140625" style="19" customWidth="1"/>
    <col min="4871" max="4871" width="0.7109375" style="19" customWidth="1"/>
    <col min="4872" max="4872" width="7.85546875" style="19" customWidth="1"/>
    <col min="4873" max="4874" width="0" style="19" hidden="1" customWidth="1"/>
    <col min="4875" max="4875" width="0.7109375" style="19" customWidth="1"/>
    <col min="4876" max="5120" width="9.140625" style="19"/>
    <col min="5121" max="5121" width="3.7109375" style="19" customWidth="1"/>
    <col min="5122" max="5122" width="41.85546875" style="19" customWidth="1"/>
    <col min="5123" max="5123" width="8.5703125" style="19" customWidth="1"/>
    <col min="5124" max="5124" width="13" style="19" customWidth="1"/>
    <col min="5125" max="5125" width="1.140625" style="19" customWidth="1"/>
    <col min="5126" max="5126" width="10.140625" style="19" customWidth="1"/>
    <col min="5127" max="5127" width="0.7109375" style="19" customWidth="1"/>
    <col min="5128" max="5128" width="7.85546875" style="19" customWidth="1"/>
    <col min="5129" max="5130" width="0" style="19" hidden="1" customWidth="1"/>
    <col min="5131" max="5131" width="0.7109375" style="19" customWidth="1"/>
    <col min="5132" max="5376" width="9.140625" style="19"/>
    <col min="5377" max="5377" width="3.7109375" style="19" customWidth="1"/>
    <col min="5378" max="5378" width="41.85546875" style="19" customWidth="1"/>
    <col min="5379" max="5379" width="8.5703125" style="19" customWidth="1"/>
    <col min="5380" max="5380" width="13" style="19" customWidth="1"/>
    <col min="5381" max="5381" width="1.140625" style="19" customWidth="1"/>
    <col min="5382" max="5382" width="10.140625" style="19" customWidth="1"/>
    <col min="5383" max="5383" width="0.7109375" style="19" customWidth="1"/>
    <col min="5384" max="5384" width="7.85546875" style="19" customWidth="1"/>
    <col min="5385" max="5386" width="0" style="19" hidden="1" customWidth="1"/>
    <col min="5387" max="5387" width="0.7109375" style="19" customWidth="1"/>
    <col min="5388" max="5632" width="9.140625" style="19"/>
    <col min="5633" max="5633" width="3.7109375" style="19" customWidth="1"/>
    <col min="5634" max="5634" width="41.85546875" style="19" customWidth="1"/>
    <col min="5635" max="5635" width="8.5703125" style="19" customWidth="1"/>
    <col min="5636" max="5636" width="13" style="19" customWidth="1"/>
    <col min="5637" max="5637" width="1.140625" style="19" customWidth="1"/>
    <col min="5638" max="5638" width="10.140625" style="19" customWidth="1"/>
    <col min="5639" max="5639" width="0.7109375" style="19" customWidth="1"/>
    <col min="5640" max="5640" width="7.85546875" style="19" customWidth="1"/>
    <col min="5641" max="5642" width="0" style="19" hidden="1" customWidth="1"/>
    <col min="5643" max="5643" width="0.7109375" style="19" customWidth="1"/>
    <col min="5644" max="5888" width="9.140625" style="19"/>
    <col min="5889" max="5889" width="3.7109375" style="19" customWidth="1"/>
    <col min="5890" max="5890" width="41.85546875" style="19" customWidth="1"/>
    <col min="5891" max="5891" width="8.5703125" style="19" customWidth="1"/>
    <col min="5892" max="5892" width="13" style="19" customWidth="1"/>
    <col min="5893" max="5893" width="1.140625" style="19" customWidth="1"/>
    <col min="5894" max="5894" width="10.140625" style="19" customWidth="1"/>
    <col min="5895" max="5895" width="0.7109375" style="19" customWidth="1"/>
    <col min="5896" max="5896" width="7.85546875" style="19" customWidth="1"/>
    <col min="5897" max="5898" width="0" style="19" hidden="1" customWidth="1"/>
    <col min="5899" max="5899" width="0.7109375" style="19" customWidth="1"/>
    <col min="5900" max="6144" width="9.140625" style="19"/>
    <col min="6145" max="6145" width="3.7109375" style="19" customWidth="1"/>
    <col min="6146" max="6146" width="41.85546875" style="19" customWidth="1"/>
    <col min="6147" max="6147" width="8.5703125" style="19" customWidth="1"/>
    <col min="6148" max="6148" width="13" style="19" customWidth="1"/>
    <col min="6149" max="6149" width="1.140625" style="19" customWidth="1"/>
    <col min="6150" max="6150" width="10.140625" style="19" customWidth="1"/>
    <col min="6151" max="6151" width="0.7109375" style="19" customWidth="1"/>
    <col min="6152" max="6152" width="7.85546875" style="19" customWidth="1"/>
    <col min="6153" max="6154" width="0" style="19" hidden="1" customWidth="1"/>
    <col min="6155" max="6155" width="0.7109375" style="19" customWidth="1"/>
    <col min="6156" max="6400" width="9.140625" style="19"/>
    <col min="6401" max="6401" width="3.7109375" style="19" customWidth="1"/>
    <col min="6402" max="6402" width="41.85546875" style="19" customWidth="1"/>
    <col min="6403" max="6403" width="8.5703125" style="19" customWidth="1"/>
    <col min="6404" max="6404" width="13" style="19" customWidth="1"/>
    <col min="6405" max="6405" width="1.140625" style="19" customWidth="1"/>
    <col min="6406" max="6406" width="10.140625" style="19" customWidth="1"/>
    <col min="6407" max="6407" width="0.7109375" style="19" customWidth="1"/>
    <col min="6408" max="6408" width="7.85546875" style="19" customWidth="1"/>
    <col min="6409" max="6410" width="0" style="19" hidden="1" customWidth="1"/>
    <col min="6411" max="6411" width="0.7109375" style="19" customWidth="1"/>
    <col min="6412" max="6656" width="9.140625" style="19"/>
    <col min="6657" max="6657" width="3.7109375" style="19" customWidth="1"/>
    <col min="6658" max="6658" width="41.85546875" style="19" customWidth="1"/>
    <col min="6659" max="6659" width="8.5703125" style="19" customWidth="1"/>
    <col min="6660" max="6660" width="13" style="19" customWidth="1"/>
    <col min="6661" max="6661" width="1.140625" style="19" customWidth="1"/>
    <col min="6662" max="6662" width="10.140625" style="19" customWidth="1"/>
    <col min="6663" max="6663" width="0.7109375" style="19" customWidth="1"/>
    <col min="6664" max="6664" width="7.85546875" style="19" customWidth="1"/>
    <col min="6665" max="6666" width="0" style="19" hidden="1" customWidth="1"/>
    <col min="6667" max="6667" width="0.7109375" style="19" customWidth="1"/>
    <col min="6668" max="6912" width="9.140625" style="19"/>
    <col min="6913" max="6913" width="3.7109375" style="19" customWidth="1"/>
    <col min="6914" max="6914" width="41.85546875" style="19" customWidth="1"/>
    <col min="6915" max="6915" width="8.5703125" style="19" customWidth="1"/>
    <col min="6916" max="6916" width="13" style="19" customWidth="1"/>
    <col min="6917" max="6917" width="1.140625" style="19" customWidth="1"/>
    <col min="6918" max="6918" width="10.140625" style="19" customWidth="1"/>
    <col min="6919" max="6919" width="0.7109375" style="19" customWidth="1"/>
    <col min="6920" max="6920" width="7.85546875" style="19" customWidth="1"/>
    <col min="6921" max="6922" width="0" style="19" hidden="1" customWidth="1"/>
    <col min="6923" max="6923" width="0.7109375" style="19" customWidth="1"/>
    <col min="6924" max="7168" width="9.140625" style="19"/>
    <col min="7169" max="7169" width="3.7109375" style="19" customWidth="1"/>
    <col min="7170" max="7170" width="41.85546875" style="19" customWidth="1"/>
    <col min="7171" max="7171" width="8.5703125" style="19" customWidth="1"/>
    <col min="7172" max="7172" width="13" style="19" customWidth="1"/>
    <col min="7173" max="7173" width="1.140625" style="19" customWidth="1"/>
    <col min="7174" max="7174" width="10.140625" style="19" customWidth="1"/>
    <col min="7175" max="7175" width="0.7109375" style="19" customWidth="1"/>
    <col min="7176" max="7176" width="7.85546875" style="19" customWidth="1"/>
    <col min="7177" max="7178" width="0" style="19" hidden="1" customWidth="1"/>
    <col min="7179" max="7179" width="0.7109375" style="19" customWidth="1"/>
    <col min="7180" max="7424" width="9.140625" style="19"/>
    <col min="7425" max="7425" width="3.7109375" style="19" customWidth="1"/>
    <col min="7426" max="7426" width="41.85546875" style="19" customWidth="1"/>
    <col min="7427" max="7427" width="8.5703125" style="19" customWidth="1"/>
    <col min="7428" max="7428" width="13" style="19" customWidth="1"/>
    <col min="7429" max="7429" width="1.140625" style="19" customWidth="1"/>
    <col min="7430" max="7430" width="10.140625" style="19" customWidth="1"/>
    <col min="7431" max="7431" width="0.7109375" style="19" customWidth="1"/>
    <col min="7432" max="7432" width="7.85546875" style="19" customWidth="1"/>
    <col min="7433" max="7434" width="0" style="19" hidden="1" customWidth="1"/>
    <col min="7435" max="7435" width="0.7109375" style="19" customWidth="1"/>
    <col min="7436" max="7680" width="9.140625" style="19"/>
    <col min="7681" max="7681" width="3.7109375" style="19" customWidth="1"/>
    <col min="7682" max="7682" width="41.85546875" style="19" customWidth="1"/>
    <col min="7683" max="7683" width="8.5703125" style="19" customWidth="1"/>
    <col min="7684" max="7684" width="13" style="19" customWidth="1"/>
    <col min="7685" max="7685" width="1.140625" style="19" customWidth="1"/>
    <col min="7686" max="7686" width="10.140625" style="19" customWidth="1"/>
    <col min="7687" max="7687" width="0.7109375" style="19" customWidth="1"/>
    <col min="7688" max="7688" width="7.85546875" style="19" customWidth="1"/>
    <col min="7689" max="7690" width="0" style="19" hidden="1" customWidth="1"/>
    <col min="7691" max="7691" width="0.7109375" style="19" customWidth="1"/>
    <col min="7692" max="7936" width="9.140625" style="19"/>
    <col min="7937" max="7937" width="3.7109375" style="19" customWidth="1"/>
    <col min="7938" max="7938" width="41.85546875" style="19" customWidth="1"/>
    <col min="7939" max="7939" width="8.5703125" style="19" customWidth="1"/>
    <col min="7940" max="7940" width="13" style="19" customWidth="1"/>
    <col min="7941" max="7941" width="1.140625" style="19" customWidth="1"/>
    <col min="7942" max="7942" width="10.140625" style="19" customWidth="1"/>
    <col min="7943" max="7943" width="0.7109375" style="19" customWidth="1"/>
    <col min="7944" max="7944" width="7.85546875" style="19" customWidth="1"/>
    <col min="7945" max="7946" width="0" style="19" hidden="1" customWidth="1"/>
    <col min="7947" max="7947" width="0.7109375" style="19" customWidth="1"/>
    <col min="7948" max="8192" width="9.140625" style="19"/>
    <col min="8193" max="8193" width="3.7109375" style="19" customWidth="1"/>
    <col min="8194" max="8194" width="41.85546875" style="19" customWidth="1"/>
    <col min="8195" max="8195" width="8.5703125" style="19" customWidth="1"/>
    <col min="8196" max="8196" width="13" style="19" customWidth="1"/>
    <col min="8197" max="8197" width="1.140625" style="19" customWidth="1"/>
    <col min="8198" max="8198" width="10.140625" style="19" customWidth="1"/>
    <col min="8199" max="8199" width="0.7109375" style="19" customWidth="1"/>
    <col min="8200" max="8200" width="7.85546875" style="19" customWidth="1"/>
    <col min="8201" max="8202" width="0" style="19" hidden="1" customWidth="1"/>
    <col min="8203" max="8203" width="0.7109375" style="19" customWidth="1"/>
    <col min="8204" max="8448" width="9.140625" style="19"/>
    <col min="8449" max="8449" width="3.7109375" style="19" customWidth="1"/>
    <col min="8450" max="8450" width="41.85546875" style="19" customWidth="1"/>
    <col min="8451" max="8451" width="8.5703125" style="19" customWidth="1"/>
    <col min="8452" max="8452" width="13" style="19" customWidth="1"/>
    <col min="8453" max="8453" width="1.140625" style="19" customWidth="1"/>
    <col min="8454" max="8454" width="10.140625" style="19" customWidth="1"/>
    <col min="8455" max="8455" width="0.7109375" style="19" customWidth="1"/>
    <col min="8456" max="8456" width="7.85546875" style="19" customWidth="1"/>
    <col min="8457" max="8458" width="0" style="19" hidden="1" customWidth="1"/>
    <col min="8459" max="8459" width="0.7109375" style="19" customWidth="1"/>
    <col min="8460" max="8704" width="9.140625" style="19"/>
    <col min="8705" max="8705" width="3.7109375" style="19" customWidth="1"/>
    <col min="8706" max="8706" width="41.85546875" style="19" customWidth="1"/>
    <col min="8707" max="8707" width="8.5703125" style="19" customWidth="1"/>
    <col min="8708" max="8708" width="13" style="19" customWidth="1"/>
    <col min="8709" max="8709" width="1.140625" style="19" customWidth="1"/>
    <col min="8710" max="8710" width="10.140625" style="19" customWidth="1"/>
    <col min="8711" max="8711" width="0.7109375" style="19" customWidth="1"/>
    <col min="8712" max="8712" width="7.85546875" style="19" customWidth="1"/>
    <col min="8713" max="8714" width="0" style="19" hidden="1" customWidth="1"/>
    <col min="8715" max="8715" width="0.7109375" style="19" customWidth="1"/>
    <col min="8716" max="8960" width="9.140625" style="19"/>
    <col min="8961" max="8961" width="3.7109375" style="19" customWidth="1"/>
    <col min="8962" max="8962" width="41.85546875" style="19" customWidth="1"/>
    <col min="8963" max="8963" width="8.5703125" style="19" customWidth="1"/>
    <col min="8964" max="8964" width="13" style="19" customWidth="1"/>
    <col min="8965" max="8965" width="1.140625" style="19" customWidth="1"/>
    <col min="8966" max="8966" width="10.140625" style="19" customWidth="1"/>
    <col min="8967" max="8967" width="0.7109375" style="19" customWidth="1"/>
    <col min="8968" max="8968" width="7.85546875" style="19" customWidth="1"/>
    <col min="8969" max="8970" width="0" style="19" hidden="1" customWidth="1"/>
    <col min="8971" max="8971" width="0.7109375" style="19" customWidth="1"/>
    <col min="8972" max="9216" width="9.140625" style="19"/>
    <col min="9217" max="9217" width="3.7109375" style="19" customWidth="1"/>
    <col min="9218" max="9218" width="41.85546875" style="19" customWidth="1"/>
    <col min="9219" max="9219" width="8.5703125" style="19" customWidth="1"/>
    <col min="9220" max="9220" width="13" style="19" customWidth="1"/>
    <col min="9221" max="9221" width="1.140625" style="19" customWidth="1"/>
    <col min="9222" max="9222" width="10.140625" style="19" customWidth="1"/>
    <col min="9223" max="9223" width="0.7109375" style="19" customWidth="1"/>
    <col min="9224" max="9224" width="7.85546875" style="19" customWidth="1"/>
    <col min="9225" max="9226" width="0" style="19" hidden="1" customWidth="1"/>
    <col min="9227" max="9227" width="0.7109375" style="19" customWidth="1"/>
    <col min="9228" max="9472" width="9.140625" style="19"/>
    <col min="9473" max="9473" width="3.7109375" style="19" customWidth="1"/>
    <col min="9474" max="9474" width="41.85546875" style="19" customWidth="1"/>
    <col min="9475" max="9475" width="8.5703125" style="19" customWidth="1"/>
    <col min="9476" max="9476" width="13" style="19" customWidth="1"/>
    <col min="9477" max="9477" width="1.140625" style="19" customWidth="1"/>
    <col min="9478" max="9478" width="10.140625" style="19" customWidth="1"/>
    <col min="9479" max="9479" width="0.7109375" style="19" customWidth="1"/>
    <col min="9480" max="9480" width="7.85546875" style="19" customWidth="1"/>
    <col min="9481" max="9482" width="0" style="19" hidden="1" customWidth="1"/>
    <col min="9483" max="9483" width="0.7109375" style="19" customWidth="1"/>
    <col min="9484" max="9728" width="9.140625" style="19"/>
    <col min="9729" max="9729" width="3.7109375" style="19" customWidth="1"/>
    <col min="9730" max="9730" width="41.85546875" style="19" customWidth="1"/>
    <col min="9731" max="9731" width="8.5703125" style="19" customWidth="1"/>
    <col min="9732" max="9732" width="13" style="19" customWidth="1"/>
    <col min="9733" max="9733" width="1.140625" style="19" customWidth="1"/>
    <col min="9734" max="9734" width="10.140625" style="19" customWidth="1"/>
    <col min="9735" max="9735" width="0.7109375" style="19" customWidth="1"/>
    <col min="9736" max="9736" width="7.85546875" style="19" customWidth="1"/>
    <col min="9737" max="9738" width="0" style="19" hidden="1" customWidth="1"/>
    <col min="9739" max="9739" width="0.7109375" style="19" customWidth="1"/>
    <col min="9740" max="9984" width="9.140625" style="19"/>
    <col min="9985" max="9985" width="3.7109375" style="19" customWidth="1"/>
    <col min="9986" max="9986" width="41.85546875" style="19" customWidth="1"/>
    <col min="9987" max="9987" width="8.5703125" style="19" customWidth="1"/>
    <col min="9988" max="9988" width="13" style="19" customWidth="1"/>
    <col min="9989" max="9989" width="1.140625" style="19" customWidth="1"/>
    <col min="9990" max="9990" width="10.140625" style="19" customWidth="1"/>
    <col min="9991" max="9991" width="0.7109375" style="19" customWidth="1"/>
    <col min="9992" max="9992" width="7.85546875" style="19" customWidth="1"/>
    <col min="9993" max="9994" width="0" style="19" hidden="1" customWidth="1"/>
    <col min="9995" max="9995" width="0.7109375" style="19" customWidth="1"/>
    <col min="9996" max="10240" width="9.140625" style="19"/>
    <col min="10241" max="10241" width="3.7109375" style="19" customWidth="1"/>
    <col min="10242" max="10242" width="41.85546875" style="19" customWidth="1"/>
    <col min="10243" max="10243" width="8.5703125" style="19" customWidth="1"/>
    <col min="10244" max="10244" width="13" style="19" customWidth="1"/>
    <col min="10245" max="10245" width="1.140625" style="19" customWidth="1"/>
    <col min="10246" max="10246" width="10.140625" style="19" customWidth="1"/>
    <col min="10247" max="10247" width="0.7109375" style="19" customWidth="1"/>
    <col min="10248" max="10248" width="7.85546875" style="19" customWidth="1"/>
    <col min="10249" max="10250" width="0" style="19" hidden="1" customWidth="1"/>
    <col min="10251" max="10251" width="0.7109375" style="19" customWidth="1"/>
    <col min="10252" max="10496" width="9.140625" style="19"/>
    <col min="10497" max="10497" width="3.7109375" style="19" customWidth="1"/>
    <col min="10498" max="10498" width="41.85546875" style="19" customWidth="1"/>
    <col min="10499" max="10499" width="8.5703125" style="19" customWidth="1"/>
    <col min="10500" max="10500" width="13" style="19" customWidth="1"/>
    <col min="10501" max="10501" width="1.140625" style="19" customWidth="1"/>
    <col min="10502" max="10502" width="10.140625" style="19" customWidth="1"/>
    <col min="10503" max="10503" width="0.7109375" style="19" customWidth="1"/>
    <col min="10504" max="10504" width="7.85546875" style="19" customWidth="1"/>
    <col min="10505" max="10506" width="0" style="19" hidden="1" customWidth="1"/>
    <col min="10507" max="10507" width="0.7109375" style="19" customWidth="1"/>
    <col min="10508" max="10752" width="9.140625" style="19"/>
    <col min="10753" max="10753" width="3.7109375" style="19" customWidth="1"/>
    <col min="10754" max="10754" width="41.85546875" style="19" customWidth="1"/>
    <col min="10755" max="10755" width="8.5703125" style="19" customWidth="1"/>
    <col min="10756" max="10756" width="13" style="19" customWidth="1"/>
    <col min="10757" max="10757" width="1.140625" style="19" customWidth="1"/>
    <col min="10758" max="10758" width="10.140625" style="19" customWidth="1"/>
    <col min="10759" max="10759" width="0.7109375" style="19" customWidth="1"/>
    <col min="10760" max="10760" width="7.85546875" style="19" customWidth="1"/>
    <col min="10761" max="10762" width="0" style="19" hidden="1" customWidth="1"/>
    <col min="10763" max="10763" width="0.7109375" style="19" customWidth="1"/>
    <col min="10764" max="11008" width="9.140625" style="19"/>
    <col min="11009" max="11009" width="3.7109375" style="19" customWidth="1"/>
    <col min="11010" max="11010" width="41.85546875" style="19" customWidth="1"/>
    <col min="11011" max="11011" width="8.5703125" style="19" customWidth="1"/>
    <col min="11012" max="11012" width="13" style="19" customWidth="1"/>
    <col min="11013" max="11013" width="1.140625" style="19" customWidth="1"/>
    <col min="11014" max="11014" width="10.140625" style="19" customWidth="1"/>
    <col min="11015" max="11015" width="0.7109375" style="19" customWidth="1"/>
    <col min="11016" max="11016" width="7.85546875" style="19" customWidth="1"/>
    <col min="11017" max="11018" width="0" style="19" hidden="1" customWidth="1"/>
    <col min="11019" max="11019" width="0.7109375" style="19" customWidth="1"/>
    <col min="11020" max="11264" width="9.140625" style="19"/>
    <col min="11265" max="11265" width="3.7109375" style="19" customWidth="1"/>
    <col min="11266" max="11266" width="41.85546875" style="19" customWidth="1"/>
    <col min="11267" max="11267" width="8.5703125" style="19" customWidth="1"/>
    <col min="11268" max="11268" width="13" style="19" customWidth="1"/>
    <col min="11269" max="11269" width="1.140625" style="19" customWidth="1"/>
    <col min="11270" max="11270" width="10.140625" style="19" customWidth="1"/>
    <col min="11271" max="11271" width="0.7109375" style="19" customWidth="1"/>
    <col min="11272" max="11272" width="7.85546875" style="19" customWidth="1"/>
    <col min="11273" max="11274" width="0" style="19" hidden="1" customWidth="1"/>
    <col min="11275" max="11275" width="0.7109375" style="19" customWidth="1"/>
    <col min="11276" max="11520" width="9.140625" style="19"/>
    <col min="11521" max="11521" width="3.7109375" style="19" customWidth="1"/>
    <col min="11522" max="11522" width="41.85546875" style="19" customWidth="1"/>
    <col min="11523" max="11523" width="8.5703125" style="19" customWidth="1"/>
    <col min="11524" max="11524" width="13" style="19" customWidth="1"/>
    <col min="11525" max="11525" width="1.140625" style="19" customWidth="1"/>
    <col min="11526" max="11526" width="10.140625" style="19" customWidth="1"/>
    <col min="11527" max="11527" width="0.7109375" style="19" customWidth="1"/>
    <col min="11528" max="11528" width="7.85546875" style="19" customWidth="1"/>
    <col min="11529" max="11530" width="0" style="19" hidden="1" customWidth="1"/>
    <col min="11531" max="11531" width="0.7109375" style="19" customWidth="1"/>
    <col min="11532" max="11776" width="9.140625" style="19"/>
    <col min="11777" max="11777" width="3.7109375" style="19" customWidth="1"/>
    <col min="11778" max="11778" width="41.85546875" style="19" customWidth="1"/>
    <col min="11779" max="11779" width="8.5703125" style="19" customWidth="1"/>
    <col min="11780" max="11780" width="13" style="19" customWidth="1"/>
    <col min="11781" max="11781" width="1.140625" style="19" customWidth="1"/>
    <col min="11782" max="11782" width="10.140625" style="19" customWidth="1"/>
    <col min="11783" max="11783" width="0.7109375" style="19" customWidth="1"/>
    <col min="11784" max="11784" width="7.85546875" style="19" customWidth="1"/>
    <col min="11785" max="11786" width="0" style="19" hidden="1" customWidth="1"/>
    <col min="11787" max="11787" width="0.7109375" style="19" customWidth="1"/>
    <col min="11788" max="12032" width="9.140625" style="19"/>
    <col min="12033" max="12033" width="3.7109375" style="19" customWidth="1"/>
    <col min="12034" max="12034" width="41.85546875" style="19" customWidth="1"/>
    <col min="12035" max="12035" width="8.5703125" style="19" customWidth="1"/>
    <col min="12036" max="12036" width="13" style="19" customWidth="1"/>
    <col min="12037" max="12037" width="1.140625" style="19" customWidth="1"/>
    <col min="12038" max="12038" width="10.140625" style="19" customWidth="1"/>
    <col min="12039" max="12039" width="0.7109375" style="19" customWidth="1"/>
    <col min="12040" max="12040" width="7.85546875" style="19" customWidth="1"/>
    <col min="12041" max="12042" width="0" style="19" hidden="1" customWidth="1"/>
    <col min="12043" max="12043" width="0.7109375" style="19" customWidth="1"/>
    <col min="12044" max="12288" width="9.140625" style="19"/>
    <col min="12289" max="12289" width="3.7109375" style="19" customWidth="1"/>
    <col min="12290" max="12290" width="41.85546875" style="19" customWidth="1"/>
    <col min="12291" max="12291" width="8.5703125" style="19" customWidth="1"/>
    <col min="12292" max="12292" width="13" style="19" customWidth="1"/>
    <col min="12293" max="12293" width="1.140625" style="19" customWidth="1"/>
    <col min="12294" max="12294" width="10.140625" style="19" customWidth="1"/>
    <col min="12295" max="12295" width="0.7109375" style="19" customWidth="1"/>
    <col min="12296" max="12296" width="7.85546875" style="19" customWidth="1"/>
    <col min="12297" max="12298" width="0" style="19" hidden="1" customWidth="1"/>
    <col min="12299" max="12299" width="0.7109375" style="19" customWidth="1"/>
    <col min="12300" max="12544" width="9.140625" style="19"/>
    <col min="12545" max="12545" width="3.7109375" style="19" customWidth="1"/>
    <col min="12546" max="12546" width="41.85546875" style="19" customWidth="1"/>
    <col min="12547" max="12547" width="8.5703125" style="19" customWidth="1"/>
    <col min="12548" max="12548" width="13" style="19" customWidth="1"/>
    <col min="12549" max="12549" width="1.140625" style="19" customWidth="1"/>
    <col min="12550" max="12550" width="10.140625" style="19" customWidth="1"/>
    <col min="12551" max="12551" width="0.7109375" style="19" customWidth="1"/>
    <col min="12552" max="12552" width="7.85546875" style="19" customWidth="1"/>
    <col min="12553" max="12554" width="0" style="19" hidden="1" customWidth="1"/>
    <col min="12555" max="12555" width="0.7109375" style="19" customWidth="1"/>
    <col min="12556" max="12800" width="9.140625" style="19"/>
    <col min="12801" max="12801" width="3.7109375" style="19" customWidth="1"/>
    <col min="12802" max="12802" width="41.85546875" style="19" customWidth="1"/>
    <col min="12803" max="12803" width="8.5703125" style="19" customWidth="1"/>
    <col min="12804" max="12804" width="13" style="19" customWidth="1"/>
    <col min="12805" max="12805" width="1.140625" style="19" customWidth="1"/>
    <col min="12806" max="12806" width="10.140625" style="19" customWidth="1"/>
    <col min="12807" max="12807" width="0.7109375" style="19" customWidth="1"/>
    <col min="12808" max="12808" width="7.85546875" style="19" customWidth="1"/>
    <col min="12809" max="12810" width="0" style="19" hidden="1" customWidth="1"/>
    <col min="12811" max="12811" width="0.7109375" style="19" customWidth="1"/>
    <col min="12812" max="13056" width="9.140625" style="19"/>
    <col min="13057" max="13057" width="3.7109375" style="19" customWidth="1"/>
    <col min="13058" max="13058" width="41.85546875" style="19" customWidth="1"/>
    <col min="13059" max="13059" width="8.5703125" style="19" customWidth="1"/>
    <col min="13060" max="13060" width="13" style="19" customWidth="1"/>
    <col min="13061" max="13061" width="1.140625" style="19" customWidth="1"/>
    <col min="13062" max="13062" width="10.140625" style="19" customWidth="1"/>
    <col min="13063" max="13063" width="0.7109375" style="19" customWidth="1"/>
    <col min="13064" max="13064" width="7.85546875" style="19" customWidth="1"/>
    <col min="13065" max="13066" width="0" style="19" hidden="1" customWidth="1"/>
    <col min="13067" max="13067" width="0.7109375" style="19" customWidth="1"/>
    <col min="13068" max="13312" width="9.140625" style="19"/>
    <col min="13313" max="13313" width="3.7109375" style="19" customWidth="1"/>
    <col min="13314" max="13314" width="41.85546875" style="19" customWidth="1"/>
    <col min="13315" max="13315" width="8.5703125" style="19" customWidth="1"/>
    <col min="13316" max="13316" width="13" style="19" customWidth="1"/>
    <col min="13317" max="13317" width="1.140625" style="19" customWidth="1"/>
    <col min="13318" max="13318" width="10.140625" style="19" customWidth="1"/>
    <col min="13319" max="13319" width="0.7109375" style="19" customWidth="1"/>
    <col min="13320" max="13320" width="7.85546875" style="19" customWidth="1"/>
    <col min="13321" max="13322" width="0" style="19" hidden="1" customWidth="1"/>
    <col min="13323" max="13323" width="0.7109375" style="19" customWidth="1"/>
    <col min="13324" max="13568" width="9.140625" style="19"/>
    <col min="13569" max="13569" width="3.7109375" style="19" customWidth="1"/>
    <col min="13570" max="13570" width="41.85546875" style="19" customWidth="1"/>
    <col min="13571" max="13571" width="8.5703125" style="19" customWidth="1"/>
    <col min="13572" max="13572" width="13" style="19" customWidth="1"/>
    <col min="13573" max="13573" width="1.140625" style="19" customWidth="1"/>
    <col min="13574" max="13574" width="10.140625" style="19" customWidth="1"/>
    <col min="13575" max="13575" width="0.7109375" style="19" customWidth="1"/>
    <col min="13576" max="13576" width="7.85546875" style="19" customWidth="1"/>
    <col min="13577" max="13578" width="0" style="19" hidden="1" customWidth="1"/>
    <col min="13579" max="13579" width="0.7109375" style="19" customWidth="1"/>
    <col min="13580" max="13824" width="9.140625" style="19"/>
    <col min="13825" max="13825" width="3.7109375" style="19" customWidth="1"/>
    <col min="13826" max="13826" width="41.85546875" style="19" customWidth="1"/>
    <col min="13827" max="13827" width="8.5703125" style="19" customWidth="1"/>
    <col min="13828" max="13828" width="13" style="19" customWidth="1"/>
    <col min="13829" max="13829" width="1.140625" style="19" customWidth="1"/>
    <col min="13830" max="13830" width="10.140625" style="19" customWidth="1"/>
    <col min="13831" max="13831" width="0.7109375" style="19" customWidth="1"/>
    <col min="13832" max="13832" width="7.85546875" style="19" customWidth="1"/>
    <col min="13833" max="13834" width="0" style="19" hidden="1" customWidth="1"/>
    <col min="13835" max="13835" width="0.7109375" style="19" customWidth="1"/>
    <col min="13836" max="14080" width="9.140625" style="19"/>
    <col min="14081" max="14081" width="3.7109375" style="19" customWidth="1"/>
    <col min="14082" max="14082" width="41.85546875" style="19" customWidth="1"/>
    <col min="14083" max="14083" width="8.5703125" style="19" customWidth="1"/>
    <col min="14084" max="14084" width="13" style="19" customWidth="1"/>
    <col min="14085" max="14085" width="1.140625" style="19" customWidth="1"/>
    <col min="14086" max="14086" width="10.140625" style="19" customWidth="1"/>
    <col min="14087" max="14087" width="0.7109375" style="19" customWidth="1"/>
    <col min="14088" max="14088" width="7.85546875" style="19" customWidth="1"/>
    <col min="14089" max="14090" width="0" style="19" hidden="1" customWidth="1"/>
    <col min="14091" max="14091" width="0.7109375" style="19" customWidth="1"/>
    <col min="14092" max="14336" width="9.140625" style="19"/>
    <col min="14337" max="14337" width="3.7109375" style="19" customWidth="1"/>
    <col min="14338" max="14338" width="41.85546875" style="19" customWidth="1"/>
    <col min="14339" max="14339" width="8.5703125" style="19" customWidth="1"/>
    <col min="14340" max="14340" width="13" style="19" customWidth="1"/>
    <col min="14341" max="14341" width="1.140625" style="19" customWidth="1"/>
    <col min="14342" max="14342" width="10.140625" style="19" customWidth="1"/>
    <col min="14343" max="14343" width="0.7109375" style="19" customWidth="1"/>
    <col min="14344" max="14344" width="7.85546875" style="19" customWidth="1"/>
    <col min="14345" max="14346" width="0" style="19" hidden="1" customWidth="1"/>
    <col min="14347" max="14347" width="0.7109375" style="19" customWidth="1"/>
    <col min="14348" max="14592" width="9.140625" style="19"/>
    <col min="14593" max="14593" width="3.7109375" style="19" customWidth="1"/>
    <col min="14594" max="14594" width="41.85546875" style="19" customWidth="1"/>
    <col min="14595" max="14595" width="8.5703125" style="19" customWidth="1"/>
    <col min="14596" max="14596" width="13" style="19" customWidth="1"/>
    <col min="14597" max="14597" width="1.140625" style="19" customWidth="1"/>
    <col min="14598" max="14598" width="10.140625" style="19" customWidth="1"/>
    <col min="14599" max="14599" width="0.7109375" style="19" customWidth="1"/>
    <col min="14600" max="14600" width="7.85546875" style="19" customWidth="1"/>
    <col min="14601" max="14602" width="0" style="19" hidden="1" customWidth="1"/>
    <col min="14603" max="14603" width="0.7109375" style="19" customWidth="1"/>
    <col min="14604" max="14848" width="9.140625" style="19"/>
    <col min="14849" max="14849" width="3.7109375" style="19" customWidth="1"/>
    <col min="14850" max="14850" width="41.85546875" style="19" customWidth="1"/>
    <col min="14851" max="14851" width="8.5703125" style="19" customWidth="1"/>
    <col min="14852" max="14852" width="13" style="19" customWidth="1"/>
    <col min="14853" max="14853" width="1.140625" style="19" customWidth="1"/>
    <col min="14854" max="14854" width="10.140625" style="19" customWidth="1"/>
    <col min="14855" max="14855" width="0.7109375" style="19" customWidth="1"/>
    <col min="14856" max="14856" width="7.85546875" style="19" customWidth="1"/>
    <col min="14857" max="14858" width="0" style="19" hidden="1" customWidth="1"/>
    <col min="14859" max="14859" width="0.7109375" style="19" customWidth="1"/>
    <col min="14860" max="15104" width="9.140625" style="19"/>
    <col min="15105" max="15105" width="3.7109375" style="19" customWidth="1"/>
    <col min="15106" max="15106" width="41.85546875" style="19" customWidth="1"/>
    <col min="15107" max="15107" width="8.5703125" style="19" customWidth="1"/>
    <col min="15108" max="15108" width="13" style="19" customWidth="1"/>
    <col min="15109" max="15109" width="1.140625" style="19" customWidth="1"/>
    <col min="15110" max="15110" width="10.140625" style="19" customWidth="1"/>
    <col min="15111" max="15111" width="0.7109375" style="19" customWidth="1"/>
    <col min="15112" max="15112" width="7.85546875" style="19" customWidth="1"/>
    <col min="15113" max="15114" width="0" style="19" hidden="1" customWidth="1"/>
    <col min="15115" max="15115" width="0.7109375" style="19" customWidth="1"/>
    <col min="15116" max="15360" width="9.140625" style="19"/>
    <col min="15361" max="15361" width="3.7109375" style="19" customWidth="1"/>
    <col min="15362" max="15362" width="41.85546875" style="19" customWidth="1"/>
    <col min="15363" max="15363" width="8.5703125" style="19" customWidth="1"/>
    <col min="15364" max="15364" width="13" style="19" customWidth="1"/>
    <col min="15365" max="15365" width="1.140625" style="19" customWidth="1"/>
    <col min="15366" max="15366" width="10.140625" style="19" customWidth="1"/>
    <col min="15367" max="15367" width="0.7109375" style="19" customWidth="1"/>
    <col min="15368" max="15368" width="7.85546875" style="19" customWidth="1"/>
    <col min="15369" max="15370" width="0" style="19" hidden="1" customWidth="1"/>
    <col min="15371" max="15371" width="0.7109375" style="19" customWidth="1"/>
    <col min="15372" max="15616" width="9.140625" style="19"/>
    <col min="15617" max="15617" width="3.7109375" style="19" customWidth="1"/>
    <col min="15618" max="15618" width="41.85546875" style="19" customWidth="1"/>
    <col min="15619" max="15619" width="8.5703125" style="19" customWidth="1"/>
    <col min="15620" max="15620" width="13" style="19" customWidth="1"/>
    <col min="15621" max="15621" width="1.140625" style="19" customWidth="1"/>
    <col min="15622" max="15622" width="10.140625" style="19" customWidth="1"/>
    <col min="15623" max="15623" width="0.7109375" style="19" customWidth="1"/>
    <col min="15624" max="15624" width="7.85546875" style="19" customWidth="1"/>
    <col min="15625" max="15626" width="0" style="19" hidden="1" customWidth="1"/>
    <col min="15627" max="15627" width="0.7109375" style="19" customWidth="1"/>
    <col min="15628" max="15872" width="9.140625" style="19"/>
    <col min="15873" max="15873" width="3.7109375" style="19" customWidth="1"/>
    <col min="15874" max="15874" width="41.85546875" style="19" customWidth="1"/>
    <col min="15875" max="15875" width="8.5703125" style="19" customWidth="1"/>
    <col min="15876" max="15876" width="13" style="19" customWidth="1"/>
    <col min="15877" max="15877" width="1.140625" style="19" customWidth="1"/>
    <col min="15878" max="15878" width="10.140625" style="19" customWidth="1"/>
    <col min="15879" max="15879" width="0.7109375" style="19" customWidth="1"/>
    <col min="15880" max="15880" width="7.85546875" style="19" customWidth="1"/>
    <col min="15881" max="15882" width="0" style="19" hidden="1" customWidth="1"/>
    <col min="15883" max="15883" width="0.7109375" style="19" customWidth="1"/>
    <col min="15884" max="16128" width="9.140625" style="19"/>
    <col min="16129" max="16129" width="3.7109375" style="19" customWidth="1"/>
    <col min="16130" max="16130" width="41.85546875" style="19" customWidth="1"/>
    <col min="16131" max="16131" width="8.5703125" style="19" customWidth="1"/>
    <col min="16132" max="16132" width="13" style="19" customWidth="1"/>
    <col min="16133" max="16133" width="1.140625" style="19" customWidth="1"/>
    <col min="16134" max="16134" width="10.140625" style="19" customWidth="1"/>
    <col min="16135" max="16135" width="0.7109375" style="19" customWidth="1"/>
    <col min="16136" max="16136" width="7.85546875" style="19" customWidth="1"/>
    <col min="16137" max="16138" width="0" style="19" hidden="1" customWidth="1"/>
    <col min="16139" max="16139" width="0.7109375" style="19" customWidth="1"/>
    <col min="16140" max="16384" width="9.140625" style="19"/>
  </cols>
  <sheetData>
    <row r="1" spans="1:13" x14ac:dyDescent="0.2">
      <c r="A1" s="18" t="s">
        <v>0</v>
      </c>
    </row>
    <row r="2" spans="1:13" ht="23.45" customHeight="1" thickBot="1" x14ac:dyDescent="0.25">
      <c r="A2" s="38" t="s">
        <v>34</v>
      </c>
      <c r="B2" s="20"/>
      <c r="I2" s="21"/>
      <c r="J2" s="21"/>
    </row>
    <row r="3" spans="1:13" x14ac:dyDescent="0.2">
      <c r="A3" s="22" t="s">
        <v>2</v>
      </c>
      <c r="B3" s="22"/>
      <c r="C3" s="69" t="s">
        <v>3</v>
      </c>
      <c r="D3" s="69"/>
      <c r="E3" s="22"/>
      <c r="F3" s="23" t="s">
        <v>4</v>
      </c>
      <c r="G3" s="22"/>
      <c r="H3" s="24" t="s">
        <v>5</v>
      </c>
      <c r="I3" s="25" t="s">
        <v>6</v>
      </c>
      <c r="J3" s="25"/>
    </row>
    <row r="4" spans="1:13" x14ac:dyDescent="0.2">
      <c r="A4" s="26"/>
      <c r="B4" s="27"/>
      <c r="C4" s="28" t="s">
        <v>7</v>
      </c>
      <c r="D4" s="28" t="s">
        <v>8</v>
      </c>
      <c r="E4" s="27"/>
      <c r="F4" s="28" t="s">
        <v>9</v>
      </c>
      <c r="G4" s="27"/>
      <c r="H4" s="27"/>
      <c r="I4" s="27"/>
      <c r="J4" s="27"/>
    </row>
    <row r="5" spans="1:13" x14ac:dyDescent="0.2">
      <c r="A5" s="29" t="s">
        <v>5</v>
      </c>
      <c r="B5" s="29"/>
      <c r="C5" s="30">
        <v>67810</v>
      </c>
      <c r="D5" s="30">
        <v>144001</v>
      </c>
      <c r="E5" s="30"/>
      <c r="F5" s="30">
        <v>141156</v>
      </c>
      <c r="G5" s="30"/>
      <c r="H5" s="30">
        <v>352967</v>
      </c>
      <c r="I5" s="30">
        <v>0</v>
      </c>
      <c r="J5" s="30">
        <v>0</v>
      </c>
      <c r="M5" s="31"/>
    </row>
    <row r="6" spans="1:13" x14ac:dyDescent="0.2">
      <c r="A6" s="19" t="s">
        <v>10</v>
      </c>
      <c r="B6" s="29"/>
      <c r="C6" s="31">
        <v>36024</v>
      </c>
      <c r="D6" s="31">
        <v>39080</v>
      </c>
      <c r="E6" s="31"/>
      <c r="F6" s="31">
        <v>76855</v>
      </c>
      <c r="G6" s="31"/>
      <c r="H6" s="31">
        <v>151959</v>
      </c>
      <c r="I6" s="30"/>
      <c r="J6" s="30"/>
    </row>
    <row r="7" spans="1:13" x14ac:dyDescent="0.2">
      <c r="B7" s="19" t="s">
        <v>11</v>
      </c>
      <c r="C7" s="31">
        <v>9743</v>
      </c>
      <c r="D7" s="31">
        <v>49</v>
      </c>
      <c r="E7" s="31"/>
      <c r="F7" s="31">
        <v>16</v>
      </c>
      <c r="G7" s="31"/>
      <c r="H7" s="31">
        <v>9808</v>
      </c>
      <c r="I7" s="31"/>
      <c r="J7" s="31"/>
    </row>
    <row r="8" spans="1:13" x14ac:dyDescent="0.2">
      <c r="B8" s="19" t="s">
        <v>12</v>
      </c>
      <c r="C8" s="31">
        <v>2236</v>
      </c>
      <c r="D8" s="31">
        <v>857</v>
      </c>
      <c r="E8" s="31"/>
      <c r="F8" s="31">
        <v>5331</v>
      </c>
      <c r="G8" s="31"/>
      <c r="H8" s="31">
        <v>8424</v>
      </c>
      <c r="I8" s="31"/>
      <c r="J8" s="31"/>
    </row>
    <row r="9" spans="1:13" x14ac:dyDescent="0.2">
      <c r="B9" s="19" t="s">
        <v>13</v>
      </c>
      <c r="C9" s="31">
        <v>3568</v>
      </c>
      <c r="D9" s="31">
        <v>841</v>
      </c>
      <c r="E9" s="31"/>
      <c r="F9" s="31">
        <v>1888</v>
      </c>
      <c r="G9" s="31"/>
      <c r="H9" s="31">
        <v>6297</v>
      </c>
      <c r="I9" s="31"/>
      <c r="J9" s="31"/>
    </row>
    <row r="10" spans="1:13" x14ac:dyDescent="0.2">
      <c r="B10" s="19" t="s">
        <v>14</v>
      </c>
      <c r="C10" s="31">
        <v>5980</v>
      </c>
      <c r="D10" s="31">
        <v>3199</v>
      </c>
      <c r="E10" s="31"/>
      <c r="F10" s="31">
        <v>10190</v>
      </c>
      <c r="G10" s="31"/>
      <c r="H10" s="31">
        <v>19369</v>
      </c>
      <c r="I10" s="31"/>
      <c r="J10" s="31"/>
    </row>
    <row r="11" spans="1:13" x14ac:dyDescent="0.2">
      <c r="B11" s="19" t="s">
        <v>15</v>
      </c>
      <c r="C11" s="31">
        <v>10007</v>
      </c>
      <c r="D11" s="31">
        <v>17984</v>
      </c>
      <c r="E11" s="31"/>
      <c r="F11" s="31">
        <v>34841</v>
      </c>
      <c r="G11" s="31"/>
      <c r="H11" s="31">
        <v>62832</v>
      </c>
      <c r="I11" s="31"/>
      <c r="J11" s="31"/>
    </row>
    <row r="12" spans="1:13" x14ac:dyDescent="0.2">
      <c r="B12" s="19" t="s">
        <v>16</v>
      </c>
      <c r="C12" s="31">
        <v>389</v>
      </c>
      <c r="D12" s="31">
        <v>11523</v>
      </c>
      <c r="E12" s="31"/>
      <c r="F12" s="31">
        <v>14509</v>
      </c>
      <c r="G12" s="31"/>
      <c r="H12" s="31">
        <v>26421</v>
      </c>
      <c r="I12" s="31"/>
      <c r="J12" s="31"/>
    </row>
    <row r="13" spans="1:13" x14ac:dyDescent="0.2">
      <c r="B13" s="19" t="s">
        <v>17</v>
      </c>
      <c r="C13" s="31">
        <v>2361</v>
      </c>
      <c r="D13" s="31">
        <v>1378</v>
      </c>
      <c r="E13" s="31"/>
      <c r="F13" s="31">
        <v>3983</v>
      </c>
      <c r="G13" s="31"/>
      <c r="H13" s="31">
        <v>7722</v>
      </c>
      <c r="I13" s="31"/>
      <c r="J13" s="31"/>
    </row>
    <row r="14" spans="1:13" x14ac:dyDescent="0.2">
      <c r="B14" s="19" t="s">
        <v>18</v>
      </c>
      <c r="C14" s="31">
        <v>1734</v>
      </c>
      <c r="D14" s="31">
        <v>1172</v>
      </c>
      <c r="E14" s="31"/>
      <c r="F14" s="31">
        <v>3428</v>
      </c>
      <c r="G14" s="31"/>
      <c r="H14" s="31">
        <v>6334</v>
      </c>
      <c r="I14" s="31"/>
      <c r="J14" s="31"/>
    </row>
    <row r="15" spans="1:13" x14ac:dyDescent="0.2">
      <c r="B15" s="19" t="s">
        <v>19</v>
      </c>
      <c r="C15" s="31">
        <v>6</v>
      </c>
      <c r="D15" s="31">
        <v>2077</v>
      </c>
      <c r="E15" s="31"/>
      <c r="F15" s="31">
        <v>2669</v>
      </c>
      <c r="G15" s="31"/>
      <c r="H15" s="31">
        <v>4752</v>
      </c>
      <c r="I15" s="31"/>
      <c r="J15" s="31"/>
    </row>
    <row r="16" spans="1:13" x14ac:dyDescent="0.2">
      <c r="A16" s="19" t="s">
        <v>20</v>
      </c>
      <c r="C16" s="31">
        <v>2402</v>
      </c>
      <c r="D16" s="31">
        <v>13083</v>
      </c>
      <c r="E16" s="31"/>
      <c r="F16" s="31">
        <v>5664</v>
      </c>
      <c r="G16" s="31"/>
      <c r="H16" s="31">
        <v>21149</v>
      </c>
      <c r="I16" s="31"/>
      <c r="J16" s="31"/>
    </row>
    <row r="17" spans="1:13" x14ac:dyDescent="0.2">
      <c r="B17" s="19" t="s">
        <v>21</v>
      </c>
      <c r="C17" s="31">
        <v>1817</v>
      </c>
      <c r="D17" s="31">
        <v>4494</v>
      </c>
      <c r="E17" s="31"/>
      <c r="F17" s="31">
        <v>2392</v>
      </c>
      <c r="G17" s="31"/>
      <c r="H17" s="31">
        <v>8703</v>
      </c>
      <c r="I17" s="31"/>
      <c r="J17" s="31"/>
    </row>
    <row r="18" spans="1:13" x14ac:dyDescent="0.2">
      <c r="B18" s="19" t="s">
        <v>12</v>
      </c>
      <c r="C18" s="31">
        <v>399</v>
      </c>
      <c r="D18" s="31">
        <v>1797</v>
      </c>
      <c r="E18" s="31"/>
      <c r="F18" s="31">
        <v>951</v>
      </c>
      <c r="G18" s="31"/>
      <c r="H18" s="31">
        <v>3147</v>
      </c>
      <c r="I18" s="31"/>
      <c r="J18" s="31"/>
    </row>
    <row r="19" spans="1:13" x14ac:dyDescent="0.2">
      <c r="B19" s="19" t="s">
        <v>22</v>
      </c>
      <c r="C19" s="31">
        <v>167</v>
      </c>
      <c r="D19" s="31">
        <v>4378</v>
      </c>
      <c r="E19" s="31"/>
      <c r="F19" s="31">
        <v>1487</v>
      </c>
      <c r="G19" s="31"/>
      <c r="H19" s="31">
        <v>6032</v>
      </c>
      <c r="I19" s="31"/>
      <c r="J19" s="31"/>
    </row>
    <row r="20" spans="1:13" x14ac:dyDescent="0.2">
      <c r="B20" s="19" t="s">
        <v>23</v>
      </c>
      <c r="C20" s="31">
        <v>19</v>
      </c>
      <c r="D20" s="31">
        <v>2414</v>
      </c>
      <c r="E20" s="31"/>
      <c r="F20" s="31">
        <v>853</v>
      </c>
      <c r="G20" s="31"/>
      <c r="H20" s="31">
        <v>3267</v>
      </c>
      <c r="I20" s="31"/>
      <c r="J20" s="31"/>
    </row>
    <row r="21" spans="1:13" x14ac:dyDescent="0.2">
      <c r="A21" s="19" t="s">
        <v>24</v>
      </c>
      <c r="C21" s="31">
        <v>29384</v>
      </c>
      <c r="D21" s="31">
        <v>91838</v>
      </c>
      <c r="E21" s="31"/>
      <c r="F21" s="31">
        <v>58637</v>
      </c>
      <c r="G21" s="31"/>
      <c r="H21" s="31">
        <v>179859</v>
      </c>
      <c r="I21" s="31"/>
      <c r="J21" s="31"/>
    </row>
    <row r="22" spans="1:13" x14ac:dyDescent="0.2">
      <c r="B22" s="19" t="s">
        <v>25</v>
      </c>
      <c r="C22" s="31">
        <v>24526</v>
      </c>
      <c r="D22" s="31">
        <v>31862</v>
      </c>
      <c r="E22" s="31"/>
      <c r="F22" s="31">
        <v>34879</v>
      </c>
      <c r="G22" s="31"/>
      <c r="H22" s="31">
        <v>91267</v>
      </c>
      <c r="I22" s="31"/>
      <c r="J22" s="31"/>
    </row>
    <row r="23" spans="1:13" x14ac:dyDescent="0.2">
      <c r="B23" s="19" t="s">
        <v>26</v>
      </c>
      <c r="C23" s="31">
        <v>217</v>
      </c>
      <c r="D23" s="31">
        <v>34814</v>
      </c>
      <c r="E23" s="31"/>
      <c r="F23" s="31">
        <v>17227</v>
      </c>
      <c r="G23" s="31"/>
      <c r="H23" s="31">
        <v>52258</v>
      </c>
      <c r="I23" s="31"/>
      <c r="J23" s="31"/>
    </row>
    <row r="24" spans="1:13" x14ac:dyDescent="0.2">
      <c r="B24" s="19" t="s">
        <v>27</v>
      </c>
      <c r="C24" s="31">
        <v>511</v>
      </c>
      <c r="D24" s="31">
        <v>3700</v>
      </c>
      <c r="E24" s="31"/>
      <c r="F24" s="31">
        <v>121</v>
      </c>
      <c r="G24" s="31"/>
      <c r="H24" s="31">
        <v>4332</v>
      </c>
      <c r="I24" s="31"/>
      <c r="J24" s="31"/>
    </row>
    <row r="25" spans="1:13" x14ac:dyDescent="0.2">
      <c r="B25" s="19" t="s">
        <v>28</v>
      </c>
      <c r="C25" s="31">
        <v>1197</v>
      </c>
      <c r="D25" s="31">
        <v>6837</v>
      </c>
      <c r="E25" s="31"/>
      <c r="F25" s="31">
        <v>299</v>
      </c>
      <c r="G25" s="31"/>
      <c r="H25" s="31">
        <v>8333</v>
      </c>
      <c r="I25" s="31"/>
      <c r="J25" s="31"/>
    </row>
    <row r="26" spans="1:13" x14ac:dyDescent="0.2">
      <c r="B26" s="19" t="s">
        <v>29</v>
      </c>
      <c r="C26" s="31">
        <v>650</v>
      </c>
      <c r="D26" s="31">
        <v>1035</v>
      </c>
      <c r="E26" s="31"/>
      <c r="F26" s="31">
        <v>549</v>
      </c>
      <c r="G26" s="31"/>
      <c r="H26" s="31">
        <v>2234</v>
      </c>
      <c r="I26" s="31"/>
      <c r="J26" s="31"/>
    </row>
    <row r="27" spans="1:13" x14ac:dyDescent="0.2">
      <c r="B27" s="19" t="s">
        <v>30</v>
      </c>
      <c r="C27" s="31">
        <v>1278</v>
      </c>
      <c r="D27" s="31">
        <v>9921</v>
      </c>
      <c r="E27" s="31"/>
      <c r="F27" s="31">
        <v>1634</v>
      </c>
      <c r="G27" s="31"/>
      <c r="H27" s="31">
        <v>12833</v>
      </c>
      <c r="I27" s="31"/>
      <c r="J27" s="31"/>
    </row>
    <row r="28" spans="1:13" x14ac:dyDescent="0.2">
      <c r="B28" s="19" t="s">
        <v>31</v>
      </c>
      <c r="C28" s="31">
        <v>766</v>
      </c>
      <c r="D28" s="31">
        <v>1268</v>
      </c>
      <c r="E28" s="31"/>
      <c r="F28" s="31">
        <v>2362</v>
      </c>
      <c r="G28" s="31"/>
      <c r="H28" s="31">
        <v>4396</v>
      </c>
      <c r="I28" s="31"/>
      <c r="J28" s="31"/>
    </row>
    <row r="29" spans="1:13" ht="12.75" thickBot="1" x14ac:dyDescent="0.25">
      <c r="A29" s="21"/>
      <c r="B29" s="21" t="s">
        <v>23</v>
      </c>
      <c r="C29" s="32">
        <v>239</v>
      </c>
      <c r="D29" s="32">
        <v>2401</v>
      </c>
      <c r="E29" s="32"/>
      <c r="F29" s="32">
        <v>1566</v>
      </c>
      <c r="G29" s="32"/>
      <c r="H29" s="32">
        <v>4206</v>
      </c>
      <c r="I29" s="33"/>
      <c r="J29" s="33"/>
    </row>
    <row r="30" spans="1:13" x14ac:dyDescent="0.2">
      <c r="A30" s="34" t="s">
        <v>32</v>
      </c>
      <c r="B30" s="22"/>
      <c r="C30" s="22"/>
      <c r="D30" s="22"/>
      <c r="E30" s="22"/>
      <c r="F30" s="22"/>
      <c r="G30" s="22"/>
      <c r="H30" s="22"/>
      <c r="M30" s="18"/>
    </row>
    <row r="31" spans="1:13" x14ac:dyDescent="0.2">
      <c r="A31" s="39" t="s">
        <v>33</v>
      </c>
    </row>
    <row r="33" spans="1:8" ht="15" x14ac:dyDescent="0.25">
      <c r="A33" s="38" t="s">
        <v>57</v>
      </c>
      <c r="B33" s="2"/>
      <c r="C33" s="44"/>
      <c r="D33" s="44"/>
      <c r="E33" s="44"/>
      <c r="F33" s="44"/>
      <c r="G33" s="44"/>
      <c r="H33" s="44"/>
    </row>
    <row r="34" spans="1:8" ht="4.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211818</v>
      </c>
      <c r="D36" s="30">
        <f>SUM(D37:D38)</f>
        <v>35552</v>
      </c>
      <c r="E36" s="30"/>
      <c r="F36" s="30">
        <f t="shared" ref="F36:H36" si="0">SUM(F37:F38)</f>
        <v>91395</v>
      </c>
      <c r="G36" s="30"/>
      <c r="H36" s="30">
        <f t="shared" si="0"/>
        <v>84871</v>
      </c>
    </row>
    <row r="37" spans="1:8" x14ac:dyDescent="0.2">
      <c r="B37" s="18" t="s">
        <v>47</v>
      </c>
      <c r="C37" s="31">
        <f t="shared" ref="C37:C38" si="1">SUM(D37:H37)</f>
        <v>122293</v>
      </c>
      <c r="D37" s="46">
        <f>SUM(D40,D43,D46)</f>
        <v>18379</v>
      </c>
      <c r="E37" s="47"/>
      <c r="F37" s="46">
        <f>SUM(F40,F43,F46)</f>
        <v>57852</v>
      </c>
      <c r="G37" s="47"/>
      <c r="H37" s="46">
        <f>SUM(H40,H43,H46)</f>
        <v>46062</v>
      </c>
    </row>
    <row r="38" spans="1:8" x14ac:dyDescent="0.2">
      <c r="B38" s="19" t="s">
        <v>48</v>
      </c>
      <c r="C38" s="31">
        <f t="shared" si="1"/>
        <v>89525</v>
      </c>
      <c r="D38" s="46">
        <f>SUM(D41,D44,D47)</f>
        <v>17173</v>
      </c>
      <c r="E38" s="47"/>
      <c r="F38" s="46">
        <f>SUM(F41,F44,F47)</f>
        <v>33543</v>
      </c>
      <c r="G38" s="47"/>
      <c r="H38" s="46">
        <f>SUM(H41,H44,H47)</f>
        <v>38809</v>
      </c>
    </row>
    <row r="39" spans="1:8" x14ac:dyDescent="0.2">
      <c r="A39" s="19" t="s">
        <v>10</v>
      </c>
      <c r="C39" s="31">
        <f>SUM(D39:H39)</f>
        <v>75111</v>
      </c>
      <c r="D39" s="41">
        <f>SUM(D40:D41)</f>
        <v>6956</v>
      </c>
      <c r="E39" s="41"/>
      <c r="F39" s="41">
        <f>SUM(F40:F41)</f>
        <v>36471</v>
      </c>
      <c r="G39" s="41"/>
      <c r="H39" s="41">
        <f>SUM(H40:H41)</f>
        <v>31684</v>
      </c>
    </row>
    <row r="40" spans="1:8" x14ac:dyDescent="0.2">
      <c r="A40" s="18"/>
      <c r="B40" s="18" t="s">
        <v>47</v>
      </c>
      <c r="C40" s="31">
        <f t="shared" ref="C40:C47" si="2">SUM(D40:H40)</f>
        <v>38994</v>
      </c>
      <c r="D40" s="42">
        <v>3266</v>
      </c>
      <c r="E40" s="42"/>
      <c r="F40" s="42">
        <v>20827</v>
      </c>
      <c r="G40" s="42"/>
      <c r="H40" s="42">
        <v>14901</v>
      </c>
    </row>
    <row r="41" spans="1:8" x14ac:dyDescent="0.2">
      <c r="A41" s="18"/>
      <c r="B41" s="19" t="s">
        <v>48</v>
      </c>
      <c r="C41" s="31">
        <f t="shared" si="2"/>
        <v>36117</v>
      </c>
      <c r="D41" s="42">
        <v>3690</v>
      </c>
      <c r="E41" s="42"/>
      <c r="F41" s="42">
        <v>15644</v>
      </c>
      <c r="G41" s="42"/>
      <c r="H41" s="42">
        <v>16783</v>
      </c>
    </row>
    <row r="42" spans="1:8" x14ac:dyDescent="0.2">
      <c r="A42" s="19" t="s">
        <v>20</v>
      </c>
      <c r="C42" s="31">
        <f t="shared" si="2"/>
        <v>15485</v>
      </c>
      <c r="D42" s="41">
        <f>SUM(D43:D44)</f>
        <v>1976</v>
      </c>
      <c r="E42" s="41"/>
      <c r="F42" s="41">
        <f>SUM(F43:F44)</f>
        <v>12412</v>
      </c>
      <c r="G42" s="41"/>
      <c r="H42" s="41">
        <f>SUM(H43:H44)</f>
        <v>1097</v>
      </c>
    </row>
    <row r="43" spans="1:8" x14ac:dyDescent="0.2">
      <c r="A43" s="18"/>
      <c r="B43" s="18" t="s">
        <v>47</v>
      </c>
      <c r="C43" s="31">
        <f t="shared" si="2"/>
        <v>9726</v>
      </c>
      <c r="D43" s="42">
        <v>815</v>
      </c>
      <c r="E43" s="42"/>
      <c r="F43" s="42">
        <v>8080</v>
      </c>
      <c r="G43" s="42"/>
      <c r="H43" s="42">
        <v>831</v>
      </c>
    </row>
    <row r="44" spans="1:8" x14ac:dyDescent="0.2">
      <c r="A44" s="18"/>
      <c r="B44" s="19" t="s">
        <v>48</v>
      </c>
      <c r="C44" s="31">
        <f t="shared" si="2"/>
        <v>5759</v>
      </c>
      <c r="D44" s="42">
        <v>1161</v>
      </c>
      <c r="E44" s="42"/>
      <c r="F44" s="42">
        <v>4332</v>
      </c>
      <c r="G44" s="42"/>
      <c r="H44" s="42">
        <v>266</v>
      </c>
    </row>
    <row r="45" spans="1:8" x14ac:dyDescent="0.2">
      <c r="A45" s="19" t="s">
        <v>24</v>
      </c>
      <c r="C45" s="31">
        <f t="shared" si="2"/>
        <v>121222</v>
      </c>
      <c r="D45" s="41">
        <f>SUM(D46:D47)</f>
        <v>26620</v>
      </c>
      <c r="E45" s="41"/>
      <c r="F45" s="41">
        <f>SUM(F46:F47)</f>
        <v>42512</v>
      </c>
      <c r="G45" s="41"/>
      <c r="H45" s="41">
        <f>SUM(H46:H47)</f>
        <v>52090</v>
      </c>
    </row>
    <row r="46" spans="1:8" x14ac:dyDescent="0.2">
      <c r="A46" s="18"/>
      <c r="B46" s="18" t="s">
        <v>47</v>
      </c>
      <c r="C46" s="31">
        <f t="shared" si="2"/>
        <v>73573</v>
      </c>
      <c r="D46" s="31">
        <v>14298</v>
      </c>
      <c r="E46" s="31"/>
      <c r="F46" s="31">
        <v>28945</v>
      </c>
      <c r="G46" s="31"/>
      <c r="H46" s="31">
        <v>30330</v>
      </c>
    </row>
    <row r="47" spans="1:8" ht="12.75" thickBot="1" x14ac:dyDescent="0.25">
      <c r="A47" s="18"/>
      <c r="B47" s="19" t="s">
        <v>48</v>
      </c>
      <c r="C47" s="31">
        <f t="shared" si="2"/>
        <v>47649</v>
      </c>
      <c r="D47" s="31">
        <v>12322</v>
      </c>
      <c r="E47" s="31"/>
      <c r="F47" s="31">
        <v>13567</v>
      </c>
      <c r="G47" s="31"/>
      <c r="H47" s="31">
        <v>21760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8" x14ac:dyDescent="0.2">
      <c r="A49" s="37" t="s">
        <v>45</v>
      </c>
      <c r="B49" s="2"/>
      <c r="C49" s="2"/>
      <c r="D49" s="2"/>
      <c r="E49" s="2"/>
      <c r="F49" s="2"/>
      <c r="G49" s="2"/>
      <c r="H49" s="2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" t="s">
        <v>0</v>
      </c>
    </row>
    <row r="2" spans="1:14" ht="24.6" customHeight="1" thickBot="1" x14ac:dyDescent="0.25">
      <c r="A2" s="35" t="s">
        <v>43</v>
      </c>
      <c r="B2" s="3"/>
      <c r="I2" s="4"/>
      <c r="J2" s="4"/>
    </row>
    <row r="3" spans="1:14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4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4" x14ac:dyDescent="0.2">
      <c r="A5" s="12" t="s">
        <v>5</v>
      </c>
      <c r="B5" s="12"/>
      <c r="C5" s="13">
        <v>66960</v>
      </c>
      <c r="D5" s="13">
        <v>144727</v>
      </c>
      <c r="E5" s="13"/>
      <c r="F5" s="13">
        <v>139540</v>
      </c>
      <c r="G5" s="13"/>
      <c r="H5" s="13">
        <v>351227</v>
      </c>
      <c r="I5" s="13">
        <v>0</v>
      </c>
      <c r="J5" s="13">
        <v>0</v>
      </c>
      <c r="L5" s="14"/>
    </row>
    <row r="6" spans="1:14" x14ac:dyDescent="0.2">
      <c r="A6" s="2" t="s">
        <v>10</v>
      </c>
      <c r="B6" s="12"/>
      <c r="C6" s="14">
        <v>34762</v>
      </c>
      <c r="D6" s="14">
        <v>35952</v>
      </c>
      <c r="E6" s="14"/>
      <c r="F6" s="14">
        <v>74488</v>
      </c>
      <c r="G6" s="14"/>
      <c r="H6" s="14">
        <v>145202</v>
      </c>
      <c r="I6" s="13"/>
      <c r="J6" s="13"/>
      <c r="L6" s="14"/>
      <c r="M6" s="14"/>
    </row>
    <row r="7" spans="1:14" x14ac:dyDescent="0.2">
      <c r="B7" s="2" t="s">
        <v>11</v>
      </c>
      <c r="C7" s="14">
        <v>10078</v>
      </c>
      <c r="D7" s="14">
        <v>22</v>
      </c>
      <c r="E7" s="14"/>
      <c r="F7" s="14">
        <v>9</v>
      </c>
      <c r="G7" s="14"/>
      <c r="H7" s="14">
        <v>10109</v>
      </c>
      <c r="I7" s="14"/>
      <c r="J7" s="14"/>
      <c r="L7" s="14"/>
      <c r="N7" s="14"/>
    </row>
    <row r="8" spans="1:14" x14ac:dyDescent="0.2">
      <c r="B8" s="2" t="s">
        <v>12</v>
      </c>
      <c r="C8" s="14">
        <v>2318</v>
      </c>
      <c r="D8" s="14">
        <v>724</v>
      </c>
      <c r="E8" s="14"/>
      <c r="F8" s="14">
        <v>3662</v>
      </c>
      <c r="G8" s="14"/>
      <c r="H8" s="14">
        <v>6704</v>
      </c>
      <c r="I8" s="14"/>
      <c r="J8" s="14"/>
      <c r="L8" s="14"/>
    </row>
    <row r="9" spans="1:14" x14ac:dyDescent="0.2">
      <c r="B9" s="2" t="s">
        <v>13</v>
      </c>
      <c r="C9" s="14">
        <v>3477</v>
      </c>
      <c r="D9" s="14">
        <v>98</v>
      </c>
      <c r="E9" s="14"/>
      <c r="F9" s="14">
        <v>2555</v>
      </c>
      <c r="G9" s="14"/>
      <c r="H9" s="14">
        <v>6130</v>
      </c>
      <c r="I9" s="14"/>
      <c r="J9" s="14"/>
      <c r="L9" s="14"/>
    </row>
    <row r="10" spans="1:14" x14ac:dyDescent="0.2">
      <c r="B10" s="2" t="s">
        <v>14</v>
      </c>
      <c r="C10" s="14">
        <v>5208</v>
      </c>
      <c r="D10" s="14">
        <v>2339</v>
      </c>
      <c r="E10" s="14"/>
      <c r="F10" s="14">
        <v>9572</v>
      </c>
      <c r="G10" s="14"/>
      <c r="H10" s="14">
        <v>17119</v>
      </c>
      <c r="I10" s="14"/>
      <c r="J10" s="14"/>
      <c r="L10" s="14"/>
    </row>
    <row r="11" spans="1:14" x14ac:dyDescent="0.2">
      <c r="B11" s="2" t="s">
        <v>15</v>
      </c>
      <c r="C11" s="14">
        <v>9474</v>
      </c>
      <c r="D11" s="14">
        <v>17117</v>
      </c>
      <c r="E11" s="14"/>
      <c r="F11" s="14">
        <v>36178</v>
      </c>
      <c r="G11" s="14"/>
      <c r="H11" s="14">
        <v>62769</v>
      </c>
      <c r="I11" s="14"/>
      <c r="J11" s="14"/>
      <c r="L11" s="14"/>
    </row>
    <row r="12" spans="1:14" x14ac:dyDescent="0.2">
      <c r="B12" s="2" t="s">
        <v>16</v>
      </c>
      <c r="C12" s="14">
        <v>406</v>
      </c>
      <c r="D12" s="14">
        <v>10789</v>
      </c>
      <c r="E12" s="14"/>
      <c r="F12" s="14">
        <v>13560</v>
      </c>
      <c r="G12" s="14"/>
      <c r="H12" s="14">
        <v>24755</v>
      </c>
      <c r="I12" s="14"/>
      <c r="J12" s="14"/>
      <c r="L12" s="14"/>
    </row>
    <row r="13" spans="1:14" ht="12" customHeight="1" x14ac:dyDescent="0.2">
      <c r="B13" s="2" t="s">
        <v>17</v>
      </c>
      <c r="C13" s="14">
        <v>2229</v>
      </c>
      <c r="D13" s="14">
        <v>1247</v>
      </c>
      <c r="E13" s="14"/>
      <c r="F13" s="14">
        <v>3492</v>
      </c>
      <c r="G13" s="14"/>
      <c r="H13" s="14">
        <v>6968</v>
      </c>
      <c r="I13" s="14"/>
      <c r="J13" s="14"/>
      <c r="L13" s="14"/>
    </row>
    <row r="14" spans="1:14" ht="12" customHeight="1" x14ac:dyDescent="0.2">
      <c r="B14" s="2" t="s">
        <v>18</v>
      </c>
      <c r="C14" s="14">
        <v>1571</v>
      </c>
      <c r="D14" s="14">
        <v>1615</v>
      </c>
      <c r="E14" s="14"/>
      <c r="F14" s="14">
        <v>3820</v>
      </c>
      <c r="G14" s="14"/>
      <c r="H14" s="14">
        <v>7006</v>
      </c>
      <c r="I14" s="14"/>
      <c r="J14" s="14"/>
      <c r="L14" s="14"/>
    </row>
    <row r="15" spans="1:14" ht="12" customHeight="1" x14ac:dyDescent="0.2">
      <c r="B15" s="2" t="s">
        <v>19</v>
      </c>
      <c r="C15" s="14">
        <v>1</v>
      </c>
      <c r="D15" s="14">
        <v>2001</v>
      </c>
      <c r="E15" s="14"/>
      <c r="F15" s="14">
        <v>1640</v>
      </c>
      <c r="G15" s="14"/>
      <c r="H15" s="14">
        <v>3642</v>
      </c>
      <c r="I15" s="14"/>
      <c r="J15" s="14"/>
      <c r="L15" s="14"/>
    </row>
    <row r="16" spans="1:14" x14ac:dyDescent="0.2">
      <c r="A16" s="2" t="s">
        <v>20</v>
      </c>
      <c r="C16" s="14">
        <v>2846</v>
      </c>
      <c r="D16" s="14">
        <v>12904</v>
      </c>
      <c r="E16" s="14"/>
      <c r="F16" s="14">
        <v>5886</v>
      </c>
      <c r="G16" s="14"/>
      <c r="H16" s="14">
        <v>21636</v>
      </c>
      <c r="I16" s="14"/>
      <c r="J16" s="14"/>
      <c r="L16" s="14"/>
    </row>
    <row r="17" spans="1:14" x14ac:dyDescent="0.2">
      <c r="B17" s="2" t="s">
        <v>21</v>
      </c>
      <c r="C17" s="14">
        <v>2067</v>
      </c>
      <c r="D17" s="14">
        <v>4531</v>
      </c>
      <c r="E17" s="14"/>
      <c r="F17" s="14">
        <v>2225</v>
      </c>
      <c r="G17" s="14"/>
      <c r="H17" s="14">
        <v>8823</v>
      </c>
      <c r="I17" s="14"/>
      <c r="J17" s="14"/>
      <c r="L17" s="14"/>
    </row>
    <row r="18" spans="1:14" x14ac:dyDescent="0.2">
      <c r="B18" s="2" t="s">
        <v>12</v>
      </c>
      <c r="C18" s="14">
        <v>641</v>
      </c>
      <c r="D18" s="14">
        <v>1809</v>
      </c>
      <c r="E18" s="14"/>
      <c r="F18" s="14">
        <v>1288</v>
      </c>
      <c r="G18" s="14"/>
      <c r="H18" s="14">
        <v>3738</v>
      </c>
      <c r="I18" s="14"/>
      <c r="J18" s="14"/>
      <c r="L18" s="14"/>
    </row>
    <row r="19" spans="1:14" x14ac:dyDescent="0.2">
      <c r="B19" s="2" t="s">
        <v>22</v>
      </c>
      <c r="C19" s="14">
        <v>138</v>
      </c>
      <c r="D19" s="14">
        <v>3900</v>
      </c>
      <c r="E19" s="14"/>
      <c r="F19" s="14">
        <v>1281</v>
      </c>
      <c r="G19" s="14"/>
      <c r="H19" s="14">
        <v>5319</v>
      </c>
      <c r="I19" s="14"/>
      <c r="J19" s="14"/>
      <c r="L19" s="14"/>
    </row>
    <row r="20" spans="1:14" ht="12" customHeight="1" x14ac:dyDescent="0.2">
      <c r="B20" s="2" t="s">
        <v>23</v>
      </c>
      <c r="C20" s="36" t="s">
        <v>37</v>
      </c>
      <c r="D20" s="14">
        <v>2664</v>
      </c>
      <c r="E20" s="14"/>
      <c r="F20" s="14">
        <v>1092</v>
      </c>
      <c r="G20" s="14"/>
      <c r="H20" s="14">
        <v>3756</v>
      </c>
      <c r="I20" s="14"/>
      <c r="J20" s="14"/>
      <c r="L20" s="14"/>
    </row>
    <row r="21" spans="1:14" x14ac:dyDescent="0.2">
      <c r="A21" s="2" t="s">
        <v>24</v>
      </c>
      <c r="C21" s="14">
        <v>29352</v>
      </c>
      <c r="D21" s="14">
        <v>95871</v>
      </c>
      <c r="E21" s="14"/>
      <c r="F21" s="14">
        <v>59166</v>
      </c>
      <c r="G21" s="14"/>
      <c r="H21" s="14">
        <v>184389</v>
      </c>
      <c r="I21" s="14"/>
      <c r="J21" s="14"/>
      <c r="L21" s="14"/>
    </row>
    <row r="22" spans="1:14" ht="12" customHeight="1" x14ac:dyDescent="0.2">
      <c r="B22" s="2" t="s">
        <v>25</v>
      </c>
      <c r="C22" s="14">
        <v>24734</v>
      </c>
      <c r="D22" s="14">
        <v>35849</v>
      </c>
      <c r="E22" s="14"/>
      <c r="F22" s="14">
        <v>39561</v>
      </c>
      <c r="G22" s="14"/>
      <c r="H22" s="14">
        <v>100144</v>
      </c>
      <c r="I22" s="14"/>
      <c r="J22" s="14"/>
      <c r="L22" s="14"/>
    </row>
    <row r="23" spans="1:14" ht="12" customHeight="1" x14ac:dyDescent="0.2">
      <c r="B23" s="2" t="s">
        <v>26</v>
      </c>
      <c r="C23" s="14">
        <v>212</v>
      </c>
      <c r="D23" s="14">
        <v>37193</v>
      </c>
      <c r="E23" s="14"/>
      <c r="F23" s="14">
        <v>9674</v>
      </c>
      <c r="G23" s="14"/>
      <c r="H23" s="14">
        <v>47079</v>
      </c>
      <c r="I23" s="14"/>
      <c r="J23" s="14"/>
      <c r="L23" s="14"/>
      <c r="N23" s="14"/>
    </row>
    <row r="24" spans="1:14" ht="12" customHeight="1" x14ac:dyDescent="0.2">
      <c r="B24" s="2" t="s">
        <v>27</v>
      </c>
      <c r="C24" s="14">
        <v>460</v>
      </c>
      <c r="D24" s="14">
        <v>3444</v>
      </c>
      <c r="E24" s="14"/>
      <c r="F24" s="14">
        <v>138</v>
      </c>
      <c r="G24" s="14"/>
      <c r="H24" s="14">
        <v>4042</v>
      </c>
      <c r="I24" s="14"/>
      <c r="J24" s="14"/>
      <c r="L24" s="14"/>
    </row>
    <row r="25" spans="1:14" ht="12" customHeight="1" x14ac:dyDescent="0.2">
      <c r="B25" s="2" t="s">
        <v>28</v>
      </c>
      <c r="C25" s="14">
        <v>1152</v>
      </c>
      <c r="D25" s="14">
        <v>4961</v>
      </c>
      <c r="E25" s="14"/>
      <c r="F25" s="14">
        <v>1041</v>
      </c>
      <c r="G25" s="14"/>
      <c r="H25" s="14">
        <v>7154</v>
      </c>
      <c r="I25" s="14"/>
      <c r="J25" s="14"/>
      <c r="L25" s="14"/>
    </row>
    <row r="26" spans="1:14" x14ac:dyDescent="0.2">
      <c r="B26" s="2" t="s">
        <v>29</v>
      </c>
      <c r="C26" s="14">
        <v>664</v>
      </c>
      <c r="D26" s="14">
        <v>1091</v>
      </c>
      <c r="E26" s="14"/>
      <c r="F26" s="14">
        <v>1265</v>
      </c>
      <c r="G26" s="14"/>
      <c r="H26" s="14">
        <v>3020</v>
      </c>
      <c r="I26" s="14"/>
      <c r="J26" s="14"/>
      <c r="L26" s="14"/>
    </row>
    <row r="27" spans="1:14" ht="12" customHeight="1" x14ac:dyDescent="0.2">
      <c r="B27" s="2" t="s">
        <v>30</v>
      </c>
      <c r="C27" s="14">
        <v>1175</v>
      </c>
      <c r="D27" s="14">
        <v>9179</v>
      </c>
      <c r="E27" s="14"/>
      <c r="F27" s="14">
        <v>2938</v>
      </c>
      <c r="G27" s="14"/>
      <c r="H27" s="14">
        <v>13292</v>
      </c>
      <c r="I27" s="14"/>
      <c r="J27" s="14"/>
      <c r="L27" s="14"/>
    </row>
    <row r="28" spans="1:14" ht="12" customHeight="1" x14ac:dyDescent="0.2">
      <c r="B28" s="2" t="s">
        <v>31</v>
      </c>
      <c r="C28" s="14">
        <v>722</v>
      </c>
      <c r="D28" s="14">
        <v>1370</v>
      </c>
      <c r="E28" s="14"/>
      <c r="F28" s="14">
        <v>2451</v>
      </c>
      <c r="G28" s="14"/>
      <c r="H28" s="14">
        <v>4543</v>
      </c>
      <c r="I28" s="14"/>
      <c r="J28" s="14"/>
      <c r="L28" s="14"/>
    </row>
    <row r="29" spans="1:14" ht="12" customHeight="1" thickBot="1" x14ac:dyDescent="0.25">
      <c r="B29" s="2" t="s">
        <v>23</v>
      </c>
      <c r="C29" s="14">
        <v>233</v>
      </c>
      <c r="D29" s="14">
        <v>2784</v>
      </c>
      <c r="E29" s="14"/>
      <c r="F29" s="14">
        <v>2098</v>
      </c>
      <c r="G29" s="14"/>
      <c r="H29" s="14">
        <v>5115</v>
      </c>
      <c r="I29" s="16"/>
      <c r="J29" s="16"/>
      <c r="L29" s="14"/>
    </row>
    <row r="30" spans="1:14" x14ac:dyDescent="0.2">
      <c r="A30" s="17" t="s">
        <v>32</v>
      </c>
      <c r="B30" s="5"/>
      <c r="C30" s="5"/>
      <c r="D30" s="5"/>
      <c r="E30" s="5"/>
      <c r="F30" s="5"/>
      <c r="G30" s="5"/>
      <c r="H30" s="5"/>
      <c r="I30" s="14"/>
      <c r="J30" s="14"/>
      <c r="L30" s="14"/>
    </row>
    <row r="31" spans="1:14" ht="12" customHeight="1" x14ac:dyDescent="0.2">
      <c r="A31" s="37" t="s">
        <v>33</v>
      </c>
    </row>
    <row r="33" spans="1:8" ht="15" x14ac:dyDescent="0.25">
      <c r="A33" s="38" t="s">
        <v>56</v>
      </c>
      <c r="C33" s="44"/>
      <c r="D33" s="44"/>
      <c r="E33" s="44"/>
      <c r="F33" s="44"/>
      <c r="G33" s="44"/>
      <c r="H33" s="44"/>
    </row>
    <row r="34" spans="1:8" ht="3.7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212630</v>
      </c>
      <c r="D36" s="30">
        <f>SUM(D37:D38)</f>
        <v>32552</v>
      </c>
      <c r="E36" s="30">
        <f t="shared" ref="E36:H36" si="0">SUM(E37:E38)</f>
        <v>0</v>
      </c>
      <c r="F36" s="30">
        <f t="shared" si="0"/>
        <v>94780</v>
      </c>
      <c r="G36" s="30">
        <f t="shared" si="0"/>
        <v>0</v>
      </c>
      <c r="H36" s="30">
        <f t="shared" si="0"/>
        <v>85298</v>
      </c>
    </row>
    <row r="37" spans="1:8" x14ac:dyDescent="0.2">
      <c r="A37" s="19"/>
      <c r="B37" s="18" t="s">
        <v>47</v>
      </c>
      <c r="C37" s="31">
        <f t="shared" ref="C37:C38" si="1">SUM(D37:H37)</f>
        <v>122208</v>
      </c>
      <c r="D37" s="46">
        <f>SUM(D40,D43,D46)</f>
        <v>16314</v>
      </c>
      <c r="E37" s="47"/>
      <c r="F37" s="46">
        <f>SUM(F40,F43,F46)</f>
        <v>57756</v>
      </c>
      <c r="G37" s="47"/>
      <c r="H37" s="46">
        <f>SUM(H40,H43,H46)</f>
        <v>48138</v>
      </c>
    </row>
    <row r="38" spans="1:8" x14ac:dyDescent="0.2">
      <c r="A38" s="19"/>
      <c r="B38" s="19" t="s">
        <v>48</v>
      </c>
      <c r="C38" s="31">
        <f t="shared" si="1"/>
        <v>90422</v>
      </c>
      <c r="D38" s="46">
        <f>SUM(D41,D44,D47)</f>
        <v>16238</v>
      </c>
      <c r="E38" s="47"/>
      <c r="F38" s="46">
        <f>SUM(F41,F44,F47)</f>
        <v>37024</v>
      </c>
      <c r="G38" s="47"/>
      <c r="H38" s="46">
        <f>SUM(H41,H44,H47)</f>
        <v>37160</v>
      </c>
    </row>
    <row r="39" spans="1:8" x14ac:dyDescent="0.2">
      <c r="A39" s="19" t="s">
        <v>10</v>
      </c>
      <c r="B39" s="19"/>
      <c r="C39" s="31">
        <f>SUM(D39:H39)</f>
        <v>71491</v>
      </c>
      <c r="D39" s="41">
        <f>SUM(D40:D41)</f>
        <v>6991</v>
      </c>
      <c r="E39" s="41"/>
      <c r="F39" s="41">
        <f>SUM(F40:F41)</f>
        <v>36077</v>
      </c>
      <c r="G39" s="41"/>
      <c r="H39" s="41">
        <f>SUM(H40:H41)</f>
        <v>28423</v>
      </c>
    </row>
    <row r="40" spans="1:8" x14ac:dyDescent="0.2">
      <c r="A40" s="18"/>
      <c r="B40" s="18" t="s">
        <v>47</v>
      </c>
      <c r="C40" s="31">
        <f t="shared" ref="C40:C47" si="2">SUM(D40:H40)</f>
        <v>36729</v>
      </c>
      <c r="D40" s="42">
        <v>3246</v>
      </c>
      <c r="E40" s="42"/>
      <c r="F40" s="42">
        <v>20186</v>
      </c>
      <c r="G40" s="42"/>
      <c r="H40" s="42">
        <v>13297</v>
      </c>
    </row>
    <row r="41" spans="1:8" x14ac:dyDescent="0.2">
      <c r="A41" s="18"/>
      <c r="B41" s="19" t="s">
        <v>48</v>
      </c>
      <c r="C41" s="31">
        <f t="shared" si="2"/>
        <v>34762</v>
      </c>
      <c r="D41" s="42">
        <v>3745</v>
      </c>
      <c r="E41" s="42"/>
      <c r="F41" s="42">
        <v>15891</v>
      </c>
      <c r="G41" s="42"/>
      <c r="H41" s="42">
        <v>15126</v>
      </c>
    </row>
    <row r="42" spans="1:8" x14ac:dyDescent="0.2">
      <c r="A42" s="19" t="s">
        <v>20</v>
      </c>
      <c r="B42" s="19"/>
      <c r="C42" s="31">
        <f t="shared" si="2"/>
        <v>16171</v>
      </c>
      <c r="D42" s="41">
        <f>SUM(D43:D44)</f>
        <v>1828</v>
      </c>
      <c r="E42" s="41"/>
      <c r="F42" s="41">
        <f>SUM(F43:F44)</f>
        <v>13449</v>
      </c>
      <c r="G42" s="41"/>
      <c r="H42" s="41">
        <f>SUM(H43:H44)</f>
        <v>894</v>
      </c>
    </row>
    <row r="43" spans="1:8" x14ac:dyDescent="0.2">
      <c r="A43" s="18"/>
      <c r="B43" s="18" t="s">
        <v>47</v>
      </c>
      <c r="C43" s="31">
        <f t="shared" si="2"/>
        <v>9851</v>
      </c>
      <c r="D43" s="42">
        <v>827</v>
      </c>
      <c r="E43" s="42"/>
      <c r="F43" s="42">
        <v>8434</v>
      </c>
      <c r="G43" s="42"/>
      <c r="H43" s="42">
        <v>590</v>
      </c>
    </row>
    <row r="44" spans="1:8" x14ac:dyDescent="0.2">
      <c r="A44" s="18"/>
      <c r="B44" s="19" t="s">
        <v>48</v>
      </c>
      <c r="C44" s="31">
        <f t="shared" si="2"/>
        <v>6320</v>
      </c>
      <c r="D44" s="42">
        <v>1001</v>
      </c>
      <c r="E44" s="42"/>
      <c r="F44" s="42">
        <v>5015</v>
      </c>
      <c r="G44" s="42"/>
      <c r="H44" s="42">
        <v>304</v>
      </c>
    </row>
    <row r="45" spans="1:8" x14ac:dyDescent="0.2">
      <c r="A45" s="19" t="s">
        <v>24</v>
      </c>
      <c r="B45" s="19"/>
      <c r="C45" s="31">
        <f t="shared" si="2"/>
        <v>124968</v>
      </c>
      <c r="D45" s="41">
        <f>SUM(D46:D47)</f>
        <v>23733</v>
      </c>
      <c r="E45" s="41"/>
      <c r="F45" s="41">
        <f>SUM(F46:F47)</f>
        <v>45254</v>
      </c>
      <c r="G45" s="41"/>
      <c r="H45" s="41">
        <f>SUM(H46:H47)</f>
        <v>55981</v>
      </c>
    </row>
    <row r="46" spans="1:8" x14ac:dyDescent="0.2">
      <c r="A46" s="18"/>
      <c r="B46" s="18" t="s">
        <v>47</v>
      </c>
      <c r="C46" s="31">
        <f t="shared" si="2"/>
        <v>75628</v>
      </c>
      <c r="D46" s="31">
        <v>12241</v>
      </c>
      <c r="E46" s="31"/>
      <c r="F46" s="31">
        <v>29136</v>
      </c>
      <c r="G46" s="31"/>
      <c r="H46" s="31">
        <v>34251</v>
      </c>
    </row>
    <row r="47" spans="1:8" ht="12.75" thickBot="1" x14ac:dyDescent="0.25">
      <c r="A47" s="18"/>
      <c r="B47" s="19" t="s">
        <v>48</v>
      </c>
      <c r="C47" s="31">
        <f t="shared" si="2"/>
        <v>49340</v>
      </c>
      <c r="D47" s="31">
        <v>11492</v>
      </c>
      <c r="E47" s="31"/>
      <c r="F47" s="31">
        <v>16118</v>
      </c>
      <c r="G47" s="31"/>
      <c r="H47" s="31">
        <v>21730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1" x14ac:dyDescent="0.2">
      <c r="A49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showGridLines="0" workbookViewId="0"/>
  </sheetViews>
  <sheetFormatPr defaultColWidth="9.140625" defaultRowHeight="12" x14ac:dyDescent="0.2"/>
  <cols>
    <col min="1" max="1" width="3.7109375" style="19" customWidth="1"/>
    <col min="2" max="2" width="41.85546875" style="19" customWidth="1"/>
    <col min="3" max="3" width="8.5703125" style="19" customWidth="1"/>
    <col min="4" max="4" width="13" style="19" customWidth="1"/>
    <col min="5" max="5" width="1.140625" style="19" customWidth="1"/>
    <col min="6" max="6" width="10.140625" style="19" customWidth="1"/>
    <col min="7" max="7" width="0.7109375" style="19" customWidth="1"/>
    <col min="8" max="8" width="7.85546875" style="19" customWidth="1"/>
    <col min="9" max="10" width="0" style="19" hidden="1" customWidth="1"/>
    <col min="11" max="11" width="0.7109375" style="19" customWidth="1"/>
    <col min="12" max="256" width="9.140625" style="19"/>
    <col min="257" max="257" width="3.7109375" style="19" customWidth="1"/>
    <col min="258" max="258" width="41.85546875" style="19" customWidth="1"/>
    <col min="259" max="259" width="8.5703125" style="19" customWidth="1"/>
    <col min="260" max="260" width="13" style="19" customWidth="1"/>
    <col min="261" max="261" width="1.140625" style="19" customWidth="1"/>
    <col min="262" max="262" width="10.140625" style="19" customWidth="1"/>
    <col min="263" max="263" width="0.7109375" style="19" customWidth="1"/>
    <col min="264" max="264" width="7.85546875" style="19" customWidth="1"/>
    <col min="265" max="266" width="0" style="19" hidden="1" customWidth="1"/>
    <col min="267" max="267" width="0.7109375" style="19" customWidth="1"/>
    <col min="268" max="512" width="9.140625" style="19"/>
    <col min="513" max="513" width="3.7109375" style="19" customWidth="1"/>
    <col min="514" max="514" width="41.85546875" style="19" customWidth="1"/>
    <col min="515" max="515" width="8.5703125" style="19" customWidth="1"/>
    <col min="516" max="516" width="13" style="19" customWidth="1"/>
    <col min="517" max="517" width="1.140625" style="19" customWidth="1"/>
    <col min="518" max="518" width="10.140625" style="19" customWidth="1"/>
    <col min="519" max="519" width="0.7109375" style="19" customWidth="1"/>
    <col min="520" max="520" width="7.85546875" style="19" customWidth="1"/>
    <col min="521" max="522" width="0" style="19" hidden="1" customWidth="1"/>
    <col min="523" max="523" width="0.7109375" style="19" customWidth="1"/>
    <col min="524" max="768" width="9.140625" style="19"/>
    <col min="769" max="769" width="3.7109375" style="19" customWidth="1"/>
    <col min="770" max="770" width="41.85546875" style="19" customWidth="1"/>
    <col min="771" max="771" width="8.5703125" style="19" customWidth="1"/>
    <col min="772" max="772" width="13" style="19" customWidth="1"/>
    <col min="773" max="773" width="1.140625" style="19" customWidth="1"/>
    <col min="774" max="774" width="10.140625" style="19" customWidth="1"/>
    <col min="775" max="775" width="0.7109375" style="19" customWidth="1"/>
    <col min="776" max="776" width="7.85546875" style="19" customWidth="1"/>
    <col min="777" max="778" width="0" style="19" hidden="1" customWidth="1"/>
    <col min="779" max="779" width="0.7109375" style="19" customWidth="1"/>
    <col min="780" max="1024" width="9.140625" style="19"/>
    <col min="1025" max="1025" width="3.7109375" style="19" customWidth="1"/>
    <col min="1026" max="1026" width="41.85546875" style="19" customWidth="1"/>
    <col min="1027" max="1027" width="8.5703125" style="19" customWidth="1"/>
    <col min="1028" max="1028" width="13" style="19" customWidth="1"/>
    <col min="1029" max="1029" width="1.140625" style="19" customWidth="1"/>
    <col min="1030" max="1030" width="10.140625" style="19" customWidth="1"/>
    <col min="1031" max="1031" width="0.7109375" style="19" customWidth="1"/>
    <col min="1032" max="1032" width="7.85546875" style="19" customWidth="1"/>
    <col min="1033" max="1034" width="0" style="19" hidden="1" customWidth="1"/>
    <col min="1035" max="1035" width="0.7109375" style="19" customWidth="1"/>
    <col min="1036" max="1280" width="9.140625" style="19"/>
    <col min="1281" max="1281" width="3.7109375" style="19" customWidth="1"/>
    <col min="1282" max="1282" width="41.85546875" style="19" customWidth="1"/>
    <col min="1283" max="1283" width="8.5703125" style="19" customWidth="1"/>
    <col min="1284" max="1284" width="13" style="19" customWidth="1"/>
    <col min="1285" max="1285" width="1.140625" style="19" customWidth="1"/>
    <col min="1286" max="1286" width="10.140625" style="19" customWidth="1"/>
    <col min="1287" max="1287" width="0.7109375" style="19" customWidth="1"/>
    <col min="1288" max="1288" width="7.85546875" style="19" customWidth="1"/>
    <col min="1289" max="1290" width="0" style="19" hidden="1" customWidth="1"/>
    <col min="1291" max="1291" width="0.7109375" style="19" customWidth="1"/>
    <col min="1292" max="1536" width="9.140625" style="19"/>
    <col min="1537" max="1537" width="3.7109375" style="19" customWidth="1"/>
    <col min="1538" max="1538" width="41.85546875" style="19" customWidth="1"/>
    <col min="1539" max="1539" width="8.5703125" style="19" customWidth="1"/>
    <col min="1540" max="1540" width="13" style="19" customWidth="1"/>
    <col min="1541" max="1541" width="1.140625" style="19" customWidth="1"/>
    <col min="1542" max="1542" width="10.140625" style="19" customWidth="1"/>
    <col min="1543" max="1543" width="0.7109375" style="19" customWidth="1"/>
    <col min="1544" max="1544" width="7.85546875" style="19" customWidth="1"/>
    <col min="1545" max="1546" width="0" style="19" hidden="1" customWidth="1"/>
    <col min="1547" max="1547" width="0.7109375" style="19" customWidth="1"/>
    <col min="1548" max="1792" width="9.140625" style="19"/>
    <col min="1793" max="1793" width="3.7109375" style="19" customWidth="1"/>
    <col min="1794" max="1794" width="41.85546875" style="19" customWidth="1"/>
    <col min="1795" max="1795" width="8.5703125" style="19" customWidth="1"/>
    <col min="1796" max="1796" width="13" style="19" customWidth="1"/>
    <col min="1797" max="1797" width="1.140625" style="19" customWidth="1"/>
    <col min="1798" max="1798" width="10.140625" style="19" customWidth="1"/>
    <col min="1799" max="1799" width="0.7109375" style="19" customWidth="1"/>
    <col min="1800" max="1800" width="7.85546875" style="19" customWidth="1"/>
    <col min="1801" max="1802" width="0" style="19" hidden="1" customWidth="1"/>
    <col min="1803" max="1803" width="0.7109375" style="19" customWidth="1"/>
    <col min="1804" max="2048" width="9.140625" style="19"/>
    <col min="2049" max="2049" width="3.7109375" style="19" customWidth="1"/>
    <col min="2050" max="2050" width="41.85546875" style="19" customWidth="1"/>
    <col min="2051" max="2051" width="8.5703125" style="19" customWidth="1"/>
    <col min="2052" max="2052" width="13" style="19" customWidth="1"/>
    <col min="2053" max="2053" width="1.140625" style="19" customWidth="1"/>
    <col min="2054" max="2054" width="10.140625" style="19" customWidth="1"/>
    <col min="2055" max="2055" width="0.7109375" style="19" customWidth="1"/>
    <col min="2056" max="2056" width="7.85546875" style="19" customWidth="1"/>
    <col min="2057" max="2058" width="0" style="19" hidden="1" customWidth="1"/>
    <col min="2059" max="2059" width="0.7109375" style="19" customWidth="1"/>
    <col min="2060" max="2304" width="9.140625" style="19"/>
    <col min="2305" max="2305" width="3.7109375" style="19" customWidth="1"/>
    <col min="2306" max="2306" width="41.85546875" style="19" customWidth="1"/>
    <col min="2307" max="2307" width="8.5703125" style="19" customWidth="1"/>
    <col min="2308" max="2308" width="13" style="19" customWidth="1"/>
    <col min="2309" max="2309" width="1.140625" style="19" customWidth="1"/>
    <col min="2310" max="2310" width="10.140625" style="19" customWidth="1"/>
    <col min="2311" max="2311" width="0.7109375" style="19" customWidth="1"/>
    <col min="2312" max="2312" width="7.85546875" style="19" customWidth="1"/>
    <col min="2313" max="2314" width="0" style="19" hidden="1" customWidth="1"/>
    <col min="2315" max="2315" width="0.7109375" style="19" customWidth="1"/>
    <col min="2316" max="2560" width="9.140625" style="19"/>
    <col min="2561" max="2561" width="3.7109375" style="19" customWidth="1"/>
    <col min="2562" max="2562" width="41.85546875" style="19" customWidth="1"/>
    <col min="2563" max="2563" width="8.5703125" style="19" customWidth="1"/>
    <col min="2564" max="2564" width="13" style="19" customWidth="1"/>
    <col min="2565" max="2565" width="1.140625" style="19" customWidth="1"/>
    <col min="2566" max="2566" width="10.140625" style="19" customWidth="1"/>
    <col min="2567" max="2567" width="0.7109375" style="19" customWidth="1"/>
    <col min="2568" max="2568" width="7.85546875" style="19" customWidth="1"/>
    <col min="2569" max="2570" width="0" style="19" hidden="1" customWidth="1"/>
    <col min="2571" max="2571" width="0.7109375" style="19" customWidth="1"/>
    <col min="2572" max="2816" width="9.140625" style="19"/>
    <col min="2817" max="2817" width="3.7109375" style="19" customWidth="1"/>
    <col min="2818" max="2818" width="41.85546875" style="19" customWidth="1"/>
    <col min="2819" max="2819" width="8.5703125" style="19" customWidth="1"/>
    <col min="2820" max="2820" width="13" style="19" customWidth="1"/>
    <col min="2821" max="2821" width="1.140625" style="19" customWidth="1"/>
    <col min="2822" max="2822" width="10.140625" style="19" customWidth="1"/>
    <col min="2823" max="2823" width="0.7109375" style="19" customWidth="1"/>
    <col min="2824" max="2824" width="7.85546875" style="19" customWidth="1"/>
    <col min="2825" max="2826" width="0" style="19" hidden="1" customWidth="1"/>
    <col min="2827" max="2827" width="0.7109375" style="19" customWidth="1"/>
    <col min="2828" max="3072" width="9.140625" style="19"/>
    <col min="3073" max="3073" width="3.7109375" style="19" customWidth="1"/>
    <col min="3074" max="3074" width="41.85546875" style="19" customWidth="1"/>
    <col min="3075" max="3075" width="8.5703125" style="19" customWidth="1"/>
    <col min="3076" max="3076" width="13" style="19" customWidth="1"/>
    <col min="3077" max="3077" width="1.140625" style="19" customWidth="1"/>
    <col min="3078" max="3078" width="10.140625" style="19" customWidth="1"/>
    <col min="3079" max="3079" width="0.7109375" style="19" customWidth="1"/>
    <col min="3080" max="3080" width="7.85546875" style="19" customWidth="1"/>
    <col min="3081" max="3082" width="0" style="19" hidden="1" customWidth="1"/>
    <col min="3083" max="3083" width="0.7109375" style="19" customWidth="1"/>
    <col min="3084" max="3328" width="9.140625" style="19"/>
    <col min="3329" max="3329" width="3.7109375" style="19" customWidth="1"/>
    <col min="3330" max="3330" width="41.85546875" style="19" customWidth="1"/>
    <col min="3331" max="3331" width="8.5703125" style="19" customWidth="1"/>
    <col min="3332" max="3332" width="13" style="19" customWidth="1"/>
    <col min="3333" max="3333" width="1.140625" style="19" customWidth="1"/>
    <col min="3334" max="3334" width="10.140625" style="19" customWidth="1"/>
    <col min="3335" max="3335" width="0.7109375" style="19" customWidth="1"/>
    <col min="3336" max="3336" width="7.85546875" style="19" customWidth="1"/>
    <col min="3337" max="3338" width="0" style="19" hidden="1" customWidth="1"/>
    <col min="3339" max="3339" width="0.7109375" style="19" customWidth="1"/>
    <col min="3340" max="3584" width="9.140625" style="19"/>
    <col min="3585" max="3585" width="3.7109375" style="19" customWidth="1"/>
    <col min="3586" max="3586" width="41.85546875" style="19" customWidth="1"/>
    <col min="3587" max="3587" width="8.5703125" style="19" customWidth="1"/>
    <col min="3588" max="3588" width="13" style="19" customWidth="1"/>
    <col min="3589" max="3589" width="1.140625" style="19" customWidth="1"/>
    <col min="3590" max="3590" width="10.140625" style="19" customWidth="1"/>
    <col min="3591" max="3591" width="0.7109375" style="19" customWidth="1"/>
    <col min="3592" max="3592" width="7.85546875" style="19" customWidth="1"/>
    <col min="3593" max="3594" width="0" style="19" hidden="1" customWidth="1"/>
    <col min="3595" max="3595" width="0.7109375" style="19" customWidth="1"/>
    <col min="3596" max="3840" width="9.140625" style="19"/>
    <col min="3841" max="3841" width="3.7109375" style="19" customWidth="1"/>
    <col min="3842" max="3842" width="41.85546875" style="19" customWidth="1"/>
    <col min="3843" max="3843" width="8.5703125" style="19" customWidth="1"/>
    <col min="3844" max="3844" width="13" style="19" customWidth="1"/>
    <col min="3845" max="3845" width="1.140625" style="19" customWidth="1"/>
    <col min="3846" max="3846" width="10.140625" style="19" customWidth="1"/>
    <col min="3847" max="3847" width="0.7109375" style="19" customWidth="1"/>
    <col min="3848" max="3848" width="7.85546875" style="19" customWidth="1"/>
    <col min="3849" max="3850" width="0" style="19" hidden="1" customWidth="1"/>
    <col min="3851" max="3851" width="0.7109375" style="19" customWidth="1"/>
    <col min="3852" max="4096" width="9.140625" style="19"/>
    <col min="4097" max="4097" width="3.7109375" style="19" customWidth="1"/>
    <col min="4098" max="4098" width="41.85546875" style="19" customWidth="1"/>
    <col min="4099" max="4099" width="8.5703125" style="19" customWidth="1"/>
    <col min="4100" max="4100" width="13" style="19" customWidth="1"/>
    <col min="4101" max="4101" width="1.140625" style="19" customWidth="1"/>
    <col min="4102" max="4102" width="10.140625" style="19" customWidth="1"/>
    <col min="4103" max="4103" width="0.7109375" style="19" customWidth="1"/>
    <col min="4104" max="4104" width="7.85546875" style="19" customWidth="1"/>
    <col min="4105" max="4106" width="0" style="19" hidden="1" customWidth="1"/>
    <col min="4107" max="4107" width="0.7109375" style="19" customWidth="1"/>
    <col min="4108" max="4352" width="9.140625" style="19"/>
    <col min="4353" max="4353" width="3.7109375" style="19" customWidth="1"/>
    <col min="4354" max="4354" width="41.85546875" style="19" customWidth="1"/>
    <col min="4355" max="4355" width="8.5703125" style="19" customWidth="1"/>
    <col min="4356" max="4356" width="13" style="19" customWidth="1"/>
    <col min="4357" max="4357" width="1.140625" style="19" customWidth="1"/>
    <col min="4358" max="4358" width="10.140625" style="19" customWidth="1"/>
    <col min="4359" max="4359" width="0.7109375" style="19" customWidth="1"/>
    <col min="4360" max="4360" width="7.85546875" style="19" customWidth="1"/>
    <col min="4361" max="4362" width="0" style="19" hidden="1" customWidth="1"/>
    <col min="4363" max="4363" width="0.7109375" style="19" customWidth="1"/>
    <col min="4364" max="4608" width="9.140625" style="19"/>
    <col min="4609" max="4609" width="3.7109375" style="19" customWidth="1"/>
    <col min="4610" max="4610" width="41.85546875" style="19" customWidth="1"/>
    <col min="4611" max="4611" width="8.5703125" style="19" customWidth="1"/>
    <col min="4612" max="4612" width="13" style="19" customWidth="1"/>
    <col min="4613" max="4613" width="1.140625" style="19" customWidth="1"/>
    <col min="4614" max="4614" width="10.140625" style="19" customWidth="1"/>
    <col min="4615" max="4615" width="0.7109375" style="19" customWidth="1"/>
    <col min="4616" max="4616" width="7.85546875" style="19" customWidth="1"/>
    <col min="4617" max="4618" width="0" style="19" hidden="1" customWidth="1"/>
    <col min="4619" max="4619" width="0.7109375" style="19" customWidth="1"/>
    <col min="4620" max="4864" width="9.140625" style="19"/>
    <col min="4865" max="4865" width="3.7109375" style="19" customWidth="1"/>
    <col min="4866" max="4866" width="41.85546875" style="19" customWidth="1"/>
    <col min="4867" max="4867" width="8.5703125" style="19" customWidth="1"/>
    <col min="4868" max="4868" width="13" style="19" customWidth="1"/>
    <col min="4869" max="4869" width="1.140625" style="19" customWidth="1"/>
    <col min="4870" max="4870" width="10.140625" style="19" customWidth="1"/>
    <col min="4871" max="4871" width="0.7109375" style="19" customWidth="1"/>
    <col min="4872" max="4872" width="7.85546875" style="19" customWidth="1"/>
    <col min="4873" max="4874" width="0" style="19" hidden="1" customWidth="1"/>
    <col min="4875" max="4875" width="0.7109375" style="19" customWidth="1"/>
    <col min="4876" max="5120" width="9.140625" style="19"/>
    <col min="5121" max="5121" width="3.7109375" style="19" customWidth="1"/>
    <col min="5122" max="5122" width="41.85546875" style="19" customWidth="1"/>
    <col min="5123" max="5123" width="8.5703125" style="19" customWidth="1"/>
    <col min="5124" max="5124" width="13" style="19" customWidth="1"/>
    <col min="5125" max="5125" width="1.140625" style="19" customWidth="1"/>
    <col min="5126" max="5126" width="10.140625" style="19" customWidth="1"/>
    <col min="5127" max="5127" width="0.7109375" style="19" customWidth="1"/>
    <col min="5128" max="5128" width="7.85546875" style="19" customWidth="1"/>
    <col min="5129" max="5130" width="0" style="19" hidden="1" customWidth="1"/>
    <col min="5131" max="5131" width="0.7109375" style="19" customWidth="1"/>
    <col min="5132" max="5376" width="9.140625" style="19"/>
    <col min="5377" max="5377" width="3.7109375" style="19" customWidth="1"/>
    <col min="5378" max="5378" width="41.85546875" style="19" customWidth="1"/>
    <col min="5379" max="5379" width="8.5703125" style="19" customWidth="1"/>
    <col min="5380" max="5380" width="13" style="19" customWidth="1"/>
    <col min="5381" max="5381" width="1.140625" style="19" customWidth="1"/>
    <col min="5382" max="5382" width="10.140625" style="19" customWidth="1"/>
    <col min="5383" max="5383" width="0.7109375" style="19" customWidth="1"/>
    <col min="5384" max="5384" width="7.85546875" style="19" customWidth="1"/>
    <col min="5385" max="5386" width="0" style="19" hidden="1" customWidth="1"/>
    <col min="5387" max="5387" width="0.7109375" style="19" customWidth="1"/>
    <col min="5388" max="5632" width="9.140625" style="19"/>
    <col min="5633" max="5633" width="3.7109375" style="19" customWidth="1"/>
    <col min="5634" max="5634" width="41.85546875" style="19" customWidth="1"/>
    <col min="5635" max="5635" width="8.5703125" style="19" customWidth="1"/>
    <col min="5636" max="5636" width="13" style="19" customWidth="1"/>
    <col min="5637" max="5637" width="1.140625" style="19" customWidth="1"/>
    <col min="5638" max="5638" width="10.140625" style="19" customWidth="1"/>
    <col min="5639" max="5639" width="0.7109375" style="19" customWidth="1"/>
    <col min="5640" max="5640" width="7.85546875" style="19" customWidth="1"/>
    <col min="5641" max="5642" width="0" style="19" hidden="1" customWidth="1"/>
    <col min="5643" max="5643" width="0.7109375" style="19" customWidth="1"/>
    <col min="5644" max="5888" width="9.140625" style="19"/>
    <col min="5889" max="5889" width="3.7109375" style="19" customWidth="1"/>
    <col min="5890" max="5890" width="41.85546875" style="19" customWidth="1"/>
    <col min="5891" max="5891" width="8.5703125" style="19" customWidth="1"/>
    <col min="5892" max="5892" width="13" style="19" customWidth="1"/>
    <col min="5893" max="5893" width="1.140625" style="19" customWidth="1"/>
    <col min="5894" max="5894" width="10.140625" style="19" customWidth="1"/>
    <col min="5895" max="5895" width="0.7109375" style="19" customWidth="1"/>
    <col min="5896" max="5896" width="7.85546875" style="19" customWidth="1"/>
    <col min="5897" max="5898" width="0" style="19" hidden="1" customWidth="1"/>
    <col min="5899" max="5899" width="0.7109375" style="19" customWidth="1"/>
    <col min="5900" max="6144" width="9.140625" style="19"/>
    <col min="6145" max="6145" width="3.7109375" style="19" customWidth="1"/>
    <col min="6146" max="6146" width="41.85546875" style="19" customWidth="1"/>
    <col min="6147" max="6147" width="8.5703125" style="19" customWidth="1"/>
    <col min="6148" max="6148" width="13" style="19" customWidth="1"/>
    <col min="6149" max="6149" width="1.140625" style="19" customWidth="1"/>
    <col min="6150" max="6150" width="10.140625" style="19" customWidth="1"/>
    <col min="6151" max="6151" width="0.7109375" style="19" customWidth="1"/>
    <col min="6152" max="6152" width="7.85546875" style="19" customWidth="1"/>
    <col min="6153" max="6154" width="0" style="19" hidden="1" customWidth="1"/>
    <col min="6155" max="6155" width="0.7109375" style="19" customWidth="1"/>
    <col min="6156" max="6400" width="9.140625" style="19"/>
    <col min="6401" max="6401" width="3.7109375" style="19" customWidth="1"/>
    <col min="6402" max="6402" width="41.85546875" style="19" customWidth="1"/>
    <col min="6403" max="6403" width="8.5703125" style="19" customWidth="1"/>
    <col min="6404" max="6404" width="13" style="19" customWidth="1"/>
    <col min="6405" max="6405" width="1.140625" style="19" customWidth="1"/>
    <col min="6406" max="6406" width="10.140625" style="19" customWidth="1"/>
    <col min="6407" max="6407" width="0.7109375" style="19" customWidth="1"/>
    <col min="6408" max="6408" width="7.85546875" style="19" customWidth="1"/>
    <col min="6409" max="6410" width="0" style="19" hidden="1" customWidth="1"/>
    <col min="6411" max="6411" width="0.7109375" style="19" customWidth="1"/>
    <col min="6412" max="6656" width="9.140625" style="19"/>
    <col min="6657" max="6657" width="3.7109375" style="19" customWidth="1"/>
    <col min="6658" max="6658" width="41.85546875" style="19" customWidth="1"/>
    <col min="6659" max="6659" width="8.5703125" style="19" customWidth="1"/>
    <col min="6660" max="6660" width="13" style="19" customWidth="1"/>
    <col min="6661" max="6661" width="1.140625" style="19" customWidth="1"/>
    <col min="6662" max="6662" width="10.140625" style="19" customWidth="1"/>
    <col min="6663" max="6663" width="0.7109375" style="19" customWidth="1"/>
    <col min="6664" max="6664" width="7.85546875" style="19" customWidth="1"/>
    <col min="6665" max="6666" width="0" style="19" hidden="1" customWidth="1"/>
    <col min="6667" max="6667" width="0.7109375" style="19" customWidth="1"/>
    <col min="6668" max="6912" width="9.140625" style="19"/>
    <col min="6913" max="6913" width="3.7109375" style="19" customWidth="1"/>
    <col min="6914" max="6914" width="41.85546875" style="19" customWidth="1"/>
    <col min="6915" max="6915" width="8.5703125" style="19" customWidth="1"/>
    <col min="6916" max="6916" width="13" style="19" customWidth="1"/>
    <col min="6917" max="6917" width="1.140625" style="19" customWidth="1"/>
    <col min="6918" max="6918" width="10.140625" style="19" customWidth="1"/>
    <col min="6919" max="6919" width="0.7109375" style="19" customWidth="1"/>
    <col min="6920" max="6920" width="7.85546875" style="19" customWidth="1"/>
    <col min="6921" max="6922" width="0" style="19" hidden="1" customWidth="1"/>
    <col min="6923" max="6923" width="0.7109375" style="19" customWidth="1"/>
    <col min="6924" max="7168" width="9.140625" style="19"/>
    <col min="7169" max="7169" width="3.7109375" style="19" customWidth="1"/>
    <col min="7170" max="7170" width="41.85546875" style="19" customWidth="1"/>
    <col min="7171" max="7171" width="8.5703125" style="19" customWidth="1"/>
    <col min="7172" max="7172" width="13" style="19" customWidth="1"/>
    <col min="7173" max="7173" width="1.140625" style="19" customWidth="1"/>
    <col min="7174" max="7174" width="10.140625" style="19" customWidth="1"/>
    <col min="7175" max="7175" width="0.7109375" style="19" customWidth="1"/>
    <col min="7176" max="7176" width="7.85546875" style="19" customWidth="1"/>
    <col min="7177" max="7178" width="0" style="19" hidden="1" customWidth="1"/>
    <col min="7179" max="7179" width="0.7109375" style="19" customWidth="1"/>
    <col min="7180" max="7424" width="9.140625" style="19"/>
    <col min="7425" max="7425" width="3.7109375" style="19" customWidth="1"/>
    <col min="7426" max="7426" width="41.85546875" style="19" customWidth="1"/>
    <col min="7427" max="7427" width="8.5703125" style="19" customWidth="1"/>
    <col min="7428" max="7428" width="13" style="19" customWidth="1"/>
    <col min="7429" max="7429" width="1.140625" style="19" customWidth="1"/>
    <col min="7430" max="7430" width="10.140625" style="19" customWidth="1"/>
    <col min="7431" max="7431" width="0.7109375" style="19" customWidth="1"/>
    <col min="7432" max="7432" width="7.85546875" style="19" customWidth="1"/>
    <col min="7433" max="7434" width="0" style="19" hidden="1" customWidth="1"/>
    <col min="7435" max="7435" width="0.7109375" style="19" customWidth="1"/>
    <col min="7436" max="7680" width="9.140625" style="19"/>
    <col min="7681" max="7681" width="3.7109375" style="19" customWidth="1"/>
    <col min="7682" max="7682" width="41.85546875" style="19" customWidth="1"/>
    <col min="7683" max="7683" width="8.5703125" style="19" customWidth="1"/>
    <col min="7684" max="7684" width="13" style="19" customWidth="1"/>
    <col min="7685" max="7685" width="1.140625" style="19" customWidth="1"/>
    <col min="7686" max="7686" width="10.140625" style="19" customWidth="1"/>
    <col min="7687" max="7687" width="0.7109375" style="19" customWidth="1"/>
    <col min="7688" max="7688" width="7.85546875" style="19" customWidth="1"/>
    <col min="7689" max="7690" width="0" style="19" hidden="1" customWidth="1"/>
    <col min="7691" max="7691" width="0.7109375" style="19" customWidth="1"/>
    <col min="7692" max="7936" width="9.140625" style="19"/>
    <col min="7937" max="7937" width="3.7109375" style="19" customWidth="1"/>
    <col min="7938" max="7938" width="41.85546875" style="19" customWidth="1"/>
    <col min="7939" max="7939" width="8.5703125" style="19" customWidth="1"/>
    <col min="7940" max="7940" width="13" style="19" customWidth="1"/>
    <col min="7941" max="7941" width="1.140625" style="19" customWidth="1"/>
    <col min="7942" max="7942" width="10.140625" style="19" customWidth="1"/>
    <col min="7943" max="7943" width="0.7109375" style="19" customWidth="1"/>
    <col min="7944" max="7944" width="7.85546875" style="19" customWidth="1"/>
    <col min="7945" max="7946" width="0" style="19" hidden="1" customWidth="1"/>
    <col min="7947" max="7947" width="0.7109375" style="19" customWidth="1"/>
    <col min="7948" max="8192" width="9.140625" style="19"/>
    <col min="8193" max="8193" width="3.7109375" style="19" customWidth="1"/>
    <col min="8194" max="8194" width="41.85546875" style="19" customWidth="1"/>
    <col min="8195" max="8195" width="8.5703125" style="19" customWidth="1"/>
    <col min="8196" max="8196" width="13" style="19" customWidth="1"/>
    <col min="8197" max="8197" width="1.140625" style="19" customWidth="1"/>
    <col min="8198" max="8198" width="10.140625" style="19" customWidth="1"/>
    <col min="8199" max="8199" width="0.7109375" style="19" customWidth="1"/>
    <col min="8200" max="8200" width="7.85546875" style="19" customWidth="1"/>
    <col min="8201" max="8202" width="0" style="19" hidden="1" customWidth="1"/>
    <col min="8203" max="8203" width="0.7109375" style="19" customWidth="1"/>
    <col min="8204" max="8448" width="9.140625" style="19"/>
    <col min="8449" max="8449" width="3.7109375" style="19" customWidth="1"/>
    <col min="8450" max="8450" width="41.85546875" style="19" customWidth="1"/>
    <col min="8451" max="8451" width="8.5703125" style="19" customWidth="1"/>
    <col min="8452" max="8452" width="13" style="19" customWidth="1"/>
    <col min="8453" max="8453" width="1.140625" style="19" customWidth="1"/>
    <col min="8454" max="8454" width="10.140625" style="19" customWidth="1"/>
    <col min="8455" max="8455" width="0.7109375" style="19" customWidth="1"/>
    <col min="8456" max="8456" width="7.85546875" style="19" customWidth="1"/>
    <col min="8457" max="8458" width="0" style="19" hidden="1" customWidth="1"/>
    <col min="8459" max="8459" width="0.7109375" style="19" customWidth="1"/>
    <col min="8460" max="8704" width="9.140625" style="19"/>
    <col min="8705" max="8705" width="3.7109375" style="19" customWidth="1"/>
    <col min="8706" max="8706" width="41.85546875" style="19" customWidth="1"/>
    <col min="8707" max="8707" width="8.5703125" style="19" customWidth="1"/>
    <col min="8708" max="8708" width="13" style="19" customWidth="1"/>
    <col min="8709" max="8709" width="1.140625" style="19" customWidth="1"/>
    <col min="8710" max="8710" width="10.140625" style="19" customWidth="1"/>
    <col min="8711" max="8711" width="0.7109375" style="19" customWidth="1"/>
    <col min="8712" max="8712" width="7.85546875" style="19" customWidth="1"/>
    <col min="8713" max="8714" width="0" style="19" hidden="1" customWidth="1"/>
    <col min="8715" max="8715" width="0.7109375" style="19" customWidth="1"/>
    <col min="8716" max="8960" width="9.140625" style="19"/>
    <col min="8961" max="8961" width="3.7109375" style="19" customWidth="1"/>
    <col min="8962" max="8962" width="41.85546875" style="19" customWidth="1"/>
    <col min="8963" max="8963" width="8.5703125" style="19" customWidth="1"/>
    <col min="8964" max="8964" width="13" style="19" customWidth="1"/>
    <col min="8965" max="8965" width="1.140625" style="19" customWidth="1"/>
    <col min="8966" max="8966" width="10.140625" style="19" customWidth="1"/>
    <col min="8967" max="8967" width="0.7109375" style="19" customWidth="1"/>
    <col min="8968" max="8968" width="7.85546875" style="19" customWidth="1"/>
    <col min="8969" max="8970" width="0" style="19" hidden="1" customWidth="1"/>
    <col min="8971" max="8971" width="0.7109375" style="19" customWidth="1"/>
    <col min="8972" max="9216" width="9.140625" style="19"/>
    <col min="9217" max="9217" width="3.7109375" style="19" customWidth="1"/>
    <col min="9218" max="9218" width="41.85546875" style="19" customWidth="1"/>
    <col min="9219" max="9219" width="8.5703125" style="19" customWidth="1"/>
    <col min="9220" max="9220" width="13" style="19" customWidth="1"/>
    <col min="9221" max="9221" width="1.140625" style="19" customWidth="1"/>
    <col min="9222" max="9222" width="10.140625" style="19" customWidth="1"/>
    <col min="9223" max="9223" width="0.7109375" style="19" customWidth="1"/>
    <col min="9224" max="9224" width="7.85546875" style="19" customWidth="1"/>
    <col min="9225" max="9226" width="0" style="19" hidden="1" customWidth="1"/>
    <col min="9227" max="9227" width="0.7109375" style="19" customWidth="1"/>
    <col min="9228" max="9472" width="9.140625" style="19"/>
    <col min="9473" max="9473" width="3.7109375" style="19" customWidth="1"/>
    <col min="9474" max="9474" width="41.85546875" style="19" customWidth="1"/>
    <col min="9475" max="9475" width="8.5703125" style="19" customWidth="1"/>
    <col min="9476" max="9476" width="13" style="19" customWidth="1"/>
    <col min="9477" max="9477" width="1.140625" style="19" customWidth="1"/>
    <col min="9478" max="9478" width="10.140625" style="19" customWidth="1"/>
    <col min="9479" max="9479" width="0.7109375" style="19" customWidth="1"/>
    <col min="9480" max="9480" width="7.85546875" style="19" customWidth="1"/>
    <col min="9481" max="9482" width="0" style="19" hidden="1" customWidth="1"/>
    <col min="9483" max="9483" width="0.7109375" style="19" customWidth="1"/>
    <col min="9484" max="9728" width="9.140625" style="19"/>
    <col min="9729" max="9729" width="3.7109375" style="19" customWidth="1"/>
    <col min="9730" max="9730" width="41.85546875" style="19" customWidth="1"/>
    <col min="9731" max="9731" width="8.5703125" style="19" customWidth="1"/>
    <col min="9732" max="9732" width="13" style="19" customWidth="1"/>
    <col min="9733" max="9733" width="1.140625" style="19" customWidth="1"/>
    <col min="9734" max="9734" width="10.140625" style="19" customWidth="1"/>
    <col min="9735" max="9735" width="0.7109375" style="19" customWidth="1"/>
    <col min="9736" max="9736" width="7.85546875" style="19" customWidth="1"/>
    <col min="9737" max="9738" width="0" style="19" hidden="1" customWidth="1"/>
    <col min="9739" max="9739" width="0.7109375" style="19" customWidth="1"/>
    <col min="9740" max="9984" width="9.140625" style="19"/>
    <col min="9985" max="9985" width="3.7109375" style="19" customWidth="1"/>
    <col min="9986" max="9986" width="41.85546875" style="19" customWidth="1"/>
    <col min="9987" max="9987" width="8.5703125" style="19" customWidth="1"/>
    <col min="9988" max="9988" width="13" style="19" customWidth="1"/>
    <col min="9989" max="9989" width="1.140625" style="19" customWidth="1"/>
    <col min="9990" max="9990" width="10.140625" style="19" customWidth="1"/>
    <col min="9991" max="9991" width="0.7109375" style="19" customWidth="1"/>
    <col min="9992" max="9992" width="7.85546875" style="19" customWidth="1"/>
    <col min="9993" max="9994" width="0" style="19" hidden="1" customWidth="1"/>
    <col min="9995" max="9995" width="0.7109375" style="19" customWidth="1"/>
    <col min="9996" max="10240" width="9.140625" style="19"/>
    <col min="10241" max="10241" width="3.7109375" style="19" customWidth="1"/>
    <col min="10242" max="10242" width="41.85546875" style="19" customWidth="1"/>
    <col min="10243" max="10243" width="8.5703125" style="19" customWidth="1"/>
    <col min="10244" max="10244" width="13" style="19" customWidth="1"/>
    <col min="10245" max="10245" width="1.140625" style="19" customWidth="1"/>
    <col min="10246" max="10246" width="10.140625" style="19" customWidth="1"/>
    <col min="10247" max="10247" width="0.7109375" style="19" customWidth="1"/>
    <col min="10248" max="10248" width="7.85546875" style="19" customWidth="1"/>
    <col min="10249" max="10250" width="0" style="19" hidden="1" customWidth="1"/>
    <col min="10251" max="10251" width="0.7109375" style="19" customWidth="1"/>
    <col min="10252" max="10496" width="9.140625" style="19"/>
    <col min="10497" max="10497" width="3.7109375" style="19" customWidth="1"/>
    <col min="10498" max="10498" width="41.85546875" style="19" customWidth="1"/>
    <col min="10499" max="10499" width="8.5703125" style="19" customWidth="1"/>
    <col min="10500" max="10500" width="13" style="19" customWidth="1"/>
    <col min="10501" max="10501" width="1.140625" style="19" customWidth="1"/>
    <col min="10502" max="10502" width="10.140625" style="19" customWidth="1"/>
    <col min="10503" max="10503" width="0.7109375" style="19" customWidth="1"/>
    <col min="10504" max="10504" width="7.85546875" style="19" customWidth="1"/>
    <col min="10505" max="10506" width="0" style="19" hidden="1" customWidth="1"/>
    <col min="10507" max="10507" width="0.7109375" style="19" customWidth="1"/>
    <col min="10508" max="10752" width="9.140625" style="19"/>
    <col min="10753" max="10753" width="3.7109375" style="19" customWidth="1"/>
    <col min="10754" max="10754" width="41.85546875" style="19" customWidth="1"/>
    <col min="10755" max="10755" width="8.5703125" style="19" customWidth="1"/>
    <col min="10756" max="10756" width="13" style="19" customWidth="1"/>
    <col min="10757" max="10757" width="1.140625" style="19" customWidth="1"/>
    <col min="10758" max="10758" width="10.140625" style="19" customWidth="1"/>
    <col min="10759" max="10759" width="0.7109375" style="19" customWidth="1"/>
    <col min="10760" max="10760" width="7.85546875" style="19" customWidth="1"/>
    <col min="10761" max="10762" width="0" style="19" hidden="1" customWidth="1"/>
    <col min="10763" max="10763" width="0.7109375" style="19" customWidth="1"/>
    <col min="10764" max="11008" width="9.140625" style="19"/>
    <col min="11009" max="11009" width="3.7109375" style="19" customWidth="1"/>
    <col min="11010" max="11010" width="41.85546875" style="19" customWidth="1"/>
    <col min="11011" max="11011" width="8.5703125" style="19" customWidth="1"/>
    <col min="11012" max="11012" width="13" style="19" customWidth="1"/>
    <col min="11013" max="11013" width="1.140625" style="19" customWidth="1"/>
    <col min="11014" max="11014" width="10.140625" style="19" customWidth="1"/>
    <col min="11015" max="11015" width="0.7109375" style="19" customWidth="1"/>
    <col min="11016" max="11016" width="7.85546875" style="19" customWidth="1"/>
    <col min="11017" max="11018" width="0" style="19" hidden="1" customWidth="1"/>
    <col min="11019" max="11019" width="0.7109375" style="19" customWidth="1"/>
    <col min="11020" max="11264" width="9.140625" style="19"/>
    <col min="11265" max="11265" width="3.7109375" style="19" customWidth="1"/>
    <col min="11266" max="11266" width="41.85546875" style="19" customWidth="1"/>
    <col min="11267" max="11267" width="8.5703125" style="19" customWidth="1"/>
    <col min="11268" max="11268" width="13" style="19" customWidth="1"/>
    <col min="11269" max="11269" width="1.140625" style="19" customWidth="1"/>
    <col min="11270" max="11270" width="10.140625" style="19" customWidth="1"/>
    <col min="11271" max="11271" width="0.7109375" style="19" customWidth="1"/>
    <col min="11272" max="11272" width="7.85546875" style="19" customWidth="1"/>
    <col min="11273" max="11274" width="0" style="19" hidden="1" customWidth="1"/>
    <col min="11275" max="11275" width="0.7109375" style="19" customWidth="1"/>
    <col min="11276" max="11520" width="9.140625" style="19"/>
    <col min="11521" max="11521" width="3.7109375" style="19" customWidth="1"/>
    <col min="11522" max="11522" width="41.85546875" style="19" customWidth="1"/>
    <col min="11523" max="11523" width="8.5703125" style="19" customWidth="1"/>
    <col min="11524" max="11524" width="13" style="19" customWidth="1"/>
    <col min="11525" max="11525" width="1.140625" style="19" customWidth="1"/>
    <col min="11526" max="11526" width="10.140625" style="19" customWidth="1"/>
    <col min="11527" max="11527" width="0.7109375" style="19" customWidth="1"/>
    <col min="11528" max="11528" width="7.85546875" style="19" customWidth="1"/>
    <col min="11529" max="11530" width="0" style="19" hidden="1" customWidth="1"/>
    <col min="11531" max="11531" width="0.7109375" style="19" customWidth="1"/>
    <col min="11532" max="11776" width="9.140625" style="19"/>
    <col min="11777" max="11777" width="3.7109375" style="19" customWidth="1"/>
    <col min="11778" max="11778" width="41.85546875" style="19" customWidth="1"/>
    <col min="11779" max="11779" width="8.5703125" style="19" customWidth="1"/>
    <col min="11780" max="11780" width="13" style="19" customWidth="1"/>
    <col min="11781" max="11781" width="1.140625" style="19" customWidth="1"/>
    <col min="11782" max="11782" width="10.140625" style="19" customWidth="1"/>
    <col min="11783" max="11783" width="0.7109375" style="19" customWidth="1"/>
    <col min="11784" max="11784" width="7.85546875" style="19" customWidth="1"/>
    <col min="11785" max="11786" width="0" style="19" hidden="1" customWidth="1"/>
    <col min="11787" max="11787" width="0.7109375" style="19" customWidth="1"/>
    <col min="11788" max="12032" width="9.140625" style="19"/>
    <col min="12033" max="12033" width="3.7109375" style="19" customWidth="1"/>
    <col min="12034" max="12034" width="41.85546875" style="19" customWidth="1"/>
    <col min="12035" max="12035" width="8.5703125" style="19" customWidth="1"/>
    <col min="12036" max="12036" width="13" style="19" customWidth="1"/>
    <col min="12037" max="12037" width="1.140625" style="19" customWidth="1"/>
    <col min="12038" max="12038" width="10.140625" style="19" customWidth="1"/>
    <col min="12039" max="12039" width="0.7109375" style="19" customWidth="1"/>
    <col min="12040" max="12040" width="7.85546875" style="19" customWidth="1"/>
    <col min="12041" max="12042" width="0" style="19" hidden="1" customWidth="1"/>
    <col min="12043" max="12043" width="0.7109375" style="19" customWidth="1"/>
    <col min="12044" max="12288" width="9.140625" style="19"/>
    <col min="12289" max="12289" width="3.7109375" style="19" customWidth="1"/>
    <col min="12290" max="12290" width="41.85546875" style="19" customWidth="1"/>
    <col min="12291" max="12291" width="8.5703125" style="19" customWidth="1"/>
    <col min="12292" max="12292" width="13" style="19" customWidth="1"/>
    <col min="12293" max="12293" width="1.140625" style="19" customWidth="1"/>
    <col min="12294" max="12294" width="10.140625" style="19" customWidth="1"/>
    <col min="12295" max="12295" width="0.7109375" style="19" customWidth="1"/>
    <col min="12296" max="12296" width="7.85546875" style="19" customWidth="1"/>
    <col min="12297" max="12298" width="0" style="19" hidden="1" customWidth="1"/>
    <col min="12299" max="12299" width="0.7109375" style="19" customWidth="1"/>
    <col min="12300" max="12544" width="9.140625" style="19"/>
    <col min="12545" max="12545" width="3.7109375" style="19" customWidth="1"/>
    <col min="12546" max="12546" width="41.85546875" style="19" customWidth="1"/>
    <col min="12547" max="12547" width="8.5703125" style="19" customWidth="1"/>
    <col min="12548" max="12548" width="13" style="19" customWidth="1"/>
    <col min="12549" max="12549" width="1.140625" style="19" customWidth="1"/>
    <col min="12550" max="12550" width="10.140625" style="19" customWidth="1"/>
    <col min="12551" max="12551" width="0.7109375" style="19" customWidth="1"/>
    <col min="12552" max="12552" width="7.85546875" style="19" customWidth="1"/>
    <col min="12553" max="12554" width="0" style="19" hidden="1" customWidth="1"/>
    <col min="12555" max="12555" width="0.7109375" style="19" customWidth="1"/>
    <col min="12556" max="12800" width="9.140625" style="19"/>
    <col min="12801" max="12801" width="3.7109375" style="19" customWidth="1"/>
    <col min="12802" max="12802" width="41.85546875" style="19" customWidth="1"/>
    <col min="12803" max="12803" width="8.5703125" style="19" customWidth="1"/>
    <col min="12804" max="12804" width="13" style="19" customWidth="1"/>
    <col min="12805" max="12805" width="1.140625" style="19" customWidth="1"/>
    <col min="12806" max="12806" width="10.140625" style="19" customWidth="1"/>
    <col min="12807" max="12807" width="0.7109375" style="19" customWidth="1"/>
    <col min="12808" max="12808" width="7.85546875" style="19" customWidth="1"/>
    <col min="12809" max="12810" width="0" style="19" hidden="1" customWidth="1"/>
    <col min="12811" max="12811" width="0.7109375" style="19" customWidth="1"/>
    <col min="12812" max="13056" width="9.140625" style="19"/>
    <col min="13057" max="13057" width="3.7109375" style="19" customWidth="1"/>
    <col min="13058" max="13058" width="41.85546875" style="19" customWidth="1"/>
    <col min="13059" max="13059" width="8.5703125" style="19" customWidth="1"/>
    <col min="13060" max="13060" width="13" style="19" customWidth="1"/>
    <col min="13061" max="13061" width="1.140625" style="19" customWidth="1"/>
    <col min="13062" max="13062" width="10.140625" style="19" customWidth="1"/>
    <col min="13063" max="13063" width="0.7109375" style="19" customWidth="1"/>
    <col min="13064" max="13064" width="7.85546875" style="19" customWidth="1"/>
    <col min="13065" max="13066" width="0" style="19" hidden="1" customWidth="1"/>
    <col min="13067" max="13067" width="0.7109375" style="19" customWidth="1"/>
    <col min="13068" max="13312" width="9.140625" style="19"/>
    <col min="13313" max="13313" width="3.7109375" style="19" customWidth="1"/>
    <col min="13314" max="13314" width="41.85546875" style="19" customWidth="1"/>
    <col min="13315" max="13315" width="8.5703125" style="19" customWidth="1"/>
    <col min="13316" max="13316" width="13" style="19" customWidth="1"/>
    <col min="13317" max="13317" width="1.140625" style="19" customWidth="1"/>
    <col min="13318" max="13318" width="10.140625" style="19" customWidth="1"/>
    <col min="13319" max="13319" width="0.7109375" style="19" customWidth="1"/>
    <col min="13320" max="13320" width="7.85546875" style="19" customWidth="1"/>
    <col min="13321" max="13322" width="0" style="19" hidden="1" customWidth="1"/>
    <col min="13323" max="13323" width="0.7109375" style="19" customWidth="1"/>
    <col min="13324" max="13568" width="9.140625" style="19"/>
    <col min="13569" max="13569" width="3.7109375" style="19" customWidth="1"/>
    <col min="13570" max="13570" width="41.85546875" style="19" customWidth="1"/>
    <col min="13571" max="13571" width="8.5703125" style="19" customWidth="1"/>
    <col min="13572" max="13572" width="13" style="19" customWidth="1"/>
    <col min="13573" max="13573" width="1.140625" style="19" customWidth="1"/>
    <col min="13574" max="13574" width="10.140625" style="19" customWidth="1"/>
    <col min="13575" max="13575" width="0.7109375" style="19" customWidth="1"/>
    <col min="13576" max="13576" width="7.85546875" style="19" customWidth="1"/>
    <col min="13577" max="13578" width="0" style="19" hidden="1" customWidth="1"/>
    <col min="13579" max="13579" width="0.7109375" style="19" customWidth="1"/>
    <col min="13580" max="13824" width="9.140625" style="19"/>
    <col min="13825" max="13825" width="3.7109375" style="19" customWidth="1"/>
    <col min="13826" max="13826" width="41.85546875" style="19" customWidth="1"/>
    <col min="13827" max="13827" width="8.5703125" style="19" customWidth="1"/>
    <col min="13828" max="13828" width="13" style="19" customWidth="1"/>
    <col min="13829" max="13829" width="1.140625" style="19" customWidth="1"/>
    <col min="13830" max="13830" width="10.140625" style="19" customWidth="1"/>
    <col min="13831" max="13831" width="0.7109375" style="19" customWidth="1"/>
    <col min="13832" max="13832" width="7.85546875" style="19" customWidth="1"/>
    <col min="13833" max="13834" width="0" style="19" hidden="1" customWidth="1"/>
    <col min="13835" max="13835" width="0.7109375" style="19" customWidth="1"/>
    <col min="13836" max="14080" width="9.140625" style="19"/>
    <col min="14081" max="14081" width="3.7109375" style="19" customWidth="1"/>
    <col min="14082" max="14082" width="41.85546875" style="19" customWidth="1"/>
    <col min="14083" max="14083" width="8.5703125" style="19" customWidth="1"/>
    <col min="14084" max="14084" width="13" style="19" customWidth="1"/>
    <col min="14085" max="14085" width="1.140625" style="19" customWidth="1"/>
    <col min="14086" max="14086" width="10.140625" style="19" customWidth="1"/>
    <col min="14087" max="14087" width="0.7109375" style="19" customWidth="1"/>
    <col min="14088" max="14088" width="7.85546875" style="19" customWidth="1"/>
    <col min="14089" max="14090" width="0" style="19" hidden="1" customWidth="1"/>
    <col min="14091" max="14091" width="0.7109375" style="19" customWidth="1"/>
    <col min="14092" max="14336" width="9.140625" style="19"/>
    <col min="14337" max="14337" width="3.7109375" style="19" customWidth="1"/>
    <col min="14338" max="14338" width="41.85546875" style="19" customWidth="1"/>
    <col min="14339" max="14339" width="8.5703125" style="19" customWidth="1"/>
    <col min="14340" max="14340" width="13" style="19" customWidth="1"/>
    <col min="14341" max="14341" width="1.140625" style="19" customWidth="1"/>
    <col min="14342" max="14342" width="10.140625" style="19" customWidth="1"/>
    <col min="14343" max="14343" width="0.7109375" style="19" customWidth="1"/>
    <col min="14344" max="14344" width="7.85546875" style="19" customWidth="1"/>
    <col min="14345" max="14346" width="0" style="19" hidden="1" customWidth="1"/>
    <col min="14347" max="14347" width="0.7109375" style="19" customWidth="1"/>
    <col min="14348" max="14592" width="9.140625" style="19"/>
    <col min="14593" max="14593" width="3.7109375" style="19" customWidth="1"/>
    <col min="14594" max="14594" width="41.85546875" style="19" customWidth="1"/>
    <col min="14595" max="14595" width="8.5703125" style="19" customWidth="1"/>
    <col min="14596" max="14596" width="13" style="19" customWidth="1"/>
    <col min="14597" max="14597" width="1.140625" style="19" customWidth="1"/>
    <col min="14598" max="14598" width="10.140625" style="19" customWidth="1"/>
    <col min="14599" max="14599" width="0.7109375" style="19" customWidth="1"/>
    <col min="14600" max="14600" width="7.85546875" style="19" customWidth="1"/>
    <col min="14601" max="14602" width="0" style="19" hidden="1" customWidth="1"/>
    <col min="14603" max="14603" width="0.7109375" style="19" customWidth="1"/>
    <col min="14604" max="14848" width="9.140625" style="19"/>
    <col min="14849" max="14849" width="3.7109375" style="19" customWidth="1"/>
    <col min="14850" max="14850" width="41.85546875" style="19" customWidth="1"/>
    <col min="14851" max="14851" width="8.5703125" style="19" customWidth="1"/>
    <col min="14852" max="14852" width="13" style="19" customWidth="1"/>
    <col min="14853" max="14853" width="1.140625" style="19" customWidth="1"/>
    <col min="14854" max="14854" width="10.140625" style="19" customWidth="1"/>
    <col min="14855" max="14855" width="0.7109375" style="19" customWidth="1"/>
    <col min="14856" max="14856" width="7.85546875" style="19" customWidth="1"/>
    <col min="14857" max="14858" width="0" style="19" hidden="1" customWidth="1"/>
    <col min="14859" max="14859" width="0.7109375" style="19" customWidth="1"/>
    <col min="14860" max="15104" width="9.140625" style="19"/>
    <col min="15105" max="15105" width="3.7109375" style="19" customWidth="1"/>
    <col min="15106" max="15106" width="41.85546875" style="19" customWidth="1"/>
    <col min="15107" max="15107" width="8.5703125" style="19" customWidth="1"/>
    <col min="15108" max="15108" width="13" style="19" customWidth="1"/>
    <col min="15109" max="15109" width="1.140625" style="19" customWidth="1"/>
    <col min="15110" max="15110" width="10.140625" style="19" customWidth="1"/>
    <col min="15111" max="15111" width="0.7109375" style="19" customWidth="1"/>
    <col min="15112" max="15112" width="7.85546875" style="19" customWidth="1"/>
    <col min="15113" max="15114" width="0" style="19" hidden="1" customWidth="1"/>
    <col min="15115" max="15115" width="0.7109375" style="19" customWidth="1"/>
    <col min="15116" max="15360" width="9.140625" style="19"/>
    <col min="15361" max="15361" width="3.7109375" style="19" customWidth="1"/>
    <col min="15362" max="15362" width="41.85546875" style="19" customWidth="1"/>
    <col min="15363" max="15363" width="8.5703125" style="19" customWidth="1"/>
    <col min="15364" max="15364" width="13" style="19" customWidth="1"/>
    <col min="15365" max="15365" width="1.140625" style="19" customWidth="1"/>
    <col min="15366" max="15366" width="10.140625" style="19" customWidth="1"/>
    <col min="15367" max="15367" width="0.7109375" style="19" customWidth="1"/>
    <col min="15368" max="15368" width="7.85546875" style="19" customWidth="1"/>
    <col min="15369" max="15370" width="0" style="19" hidden="1" customWidth="1"/>
    <col min="15371" max="15371" width="0.7109375" style="19" customWidth="1"/>
    <col min="15372" max="15616" width="9.140625" style="19"/>
    <col min="15617" max="15617" width="3.7109375" style="19" customWidth="1"/>
    <col min="15618" max="15618" width="41.85546875" style="19" customWidth="1"/>
    <col min="15619" max="15619" width="8.5703125" style="19" customWidth="1"/>
    <col min="15620" max="15620" width="13" style="19" customWidth="1"/>
    <col min="15621" max="15621" width="1.140625" style="19" customWidth="1"/>
    <col min="15622" max="15622" width="10.140625" style="19" customWidth="1"/>
    <col min="15623" max="15623" width="0.7109375" style="19" customWidth="1"/>
    <col min="15624" max="15624" width="7.85546875" style="19" customWidth="1"/>
    <col min="15625" max="15626" width="0" style="19" hidden="1" customWidth="1"/>
    <col min="15627" max="15627" width="0.7109375" style="19" customWidth="1"/>
    <col min="15628" max="15872" width="9.140625" style="19"/>
    <col min="15873" max="15873" width="3.7109375" style="19" customWidth="1"/>
    <col min="15874" max="15874" width="41.85546875" style="19" customWidth="1"/>
    <col min="15875" max="15875" width="8.5703125" style="19" customWidth="1"/>
    <col min="15876" max="15876" width="13" style="19" customWidth="1"/>
    <col min="15877" max="15877" width="1.140625" style="19" customWidth="1"/>
    <col min="15878" max="15878" width="10.140625" style="19" customWidth="1"/>
    <col min="15879" max="15879" width="0.7109375" style="19" customWidth="1"/>
    <col min="15880" max="15880" width="7.85546875" style="19" customWidth="1"/>
    <col min="15881" max="15882" width="0" style="19" hidden="1" customWidth="1"/>
    <col min="15883" max="15883" width="0.7109375" style="19" customWidth="1"/>
    <col min="15884" max="16128" width="9.140625" style="19"/>
    <col min="16129" max="16129" width="3.7109375" style="19" customWidth="1"/>
    <col min="16130" max="16130" width="41.85546875" style="19" customWidth="1"/>
    <col min="16131" max="16131" width="8.5703125" style="19" customWidth="1"/>
    <col min="16132" max="16132" width="13" style="19" customWidth="1"/>
    <col min="16133" max="16133" width="1.140625" style="19" customWidth="1"/>
    <col min="16134" max="16134" width="10.140625" style="19" customWidth="1"/>
    <col min="16135" max="16135" width="0.7109375" style="19" customWidth="1"/>
    <col min="16136" max="16136" width="7.85546875" style="19" customWidth="1"/>
    <col min="16137" max="16138" width="0" style="19" hidden="1" customWidth="1"/>
    <col min="16139" max="16139" width="0.7109375" style="19" customWidth="1"/>
    <col min="16140" max="16384" width="9.140625" style="19"/>
  </cols>
  <sheetData>
    <row r="1" spans="1:10" x14ac:dyDescent="0.2">
      <c r="A1" s="18" t="s">
        <v>0</v>
      </c>
    </row>
    <row r="2" spans="1:10" ht="19.899999999999999" customHeight="1" thickBot="1" x14ac:dyDescent="0.25">
      <c r="A2" s="38" t="s">
        <v>1</v>
      </c>
      <c r="B2" s="20"/>
      <c r="I2" s="21"/>
      <c r="J2" s="21"/>
    </row>
    <row r="3" spans="1:10" x14ac:dyDescent="0.2">
      <c r="A3" s="22" t="s">
        <v>2</v>
      </c>
      <c r="B3" s="22"/>
      <c r="C3" s="69" t="s">
        <v>3</v>
      </c>
      <c r="D3" s="69"/>
      <c r="E3" s="22"/>
      <c r="F3" s="23" t="s">
        <v>4</v>
      </c>
      <c r="G3" s="22"/>
      <c r="H3" s="24" t="s">
        <v>5</v>
      </c>
      <c r="I3" s="25" t="s">
        <v>6</v>
      </c>
      <c r="J3" s="25"/>
    </row>
    <row r="4" spans="1:10" x14ac:dyDescent="0.2">
      <c r="A4" s="26"/>
      <c r="B4" s="27"/>
      <c r="C4" s="28" t="s">
        <v>7</v>
      </c>
      <c r="D4" s="28" t="s">
        <v>8</v>
      </c>
      <c r="E4" s="27"/>
      <c r="F4" s="28" t="s">
        <v>9</v>
      </c>
      <c r="G4" s="27"/>
      <c r="H4" s="27"/>
      <c r="I4" s="27"/>
      <c r="J4" s="27"/>
    </row>
    <row r="5" spans="1:10" x14ac:dyDescent="0.2">
      <c r="A5" s="29" t="s">
        <v>5</v>
      </c>
      <c r="B5" s="29"/>
      <c r="C5" s="30">
        <v>64609</v>
      </c>
      <c r="D5" s="30">
        <v>147794</v>
      </c>
      <c r="E5" s="30"/>
      <c r="F5" s="30">
        <v>127191</v>
      </c>
      <c r="G5" s="30"/>
      <c r="H5" s="30">
        <v>339594</v>
      </c>
      <c r="I5" s="30">
        <v>0</v>
      </c>
      <c r="J5" s="30">
        <v>0</v>
      </c>
    </row>
    <row r="6" spans="1:10" x14ac:dyDescent="0.2">
      <c r="A6" s="19" t="s">
        <v>10</v>
      </c>
      <c r="B6" s="29"/>
      <c r="C6" s="31">
        <v>33422</v>
      </c>
      <c r="D6" s="31">
        <v>37611</v>
      </c>
      <c r="E6" s="31"/>
      <c r="F6" s="31">
        <v>72807</v>
      </c>
      <c r="G6" s="31"/>
      <c r="H6" s="31">
        <v>143840</v>
      </c>
      <c r="I6" s="30"/>
      <c r="J6" s="30"/>
    </row>
    <row r="7" spans="1:10" x14ac:dyDescent="0.2">
      <c r="B7" s="19" t="s">
        <v>11</v>
      </c>
      <c r="C7" s="31">
        <v>9370</v>
      </c>
      <c r="D7" s="31">
        <v>26</v>
      </c>
      <c r="E7" s="31"/>
      <c r="F7" s="31">
        <v>15</v>
      </c>
      <c r="G7" s="31"/>
      <c r="H7" s="31">
        <v>9411</v>
      </c>
      <c r="I7" s="31"/>
      <c r="J7" s="31"/>
    </row>
    <row r="8" spans="1:10" x14ac:dyDescent="0.2">
      <c r="B8" s="19" t="s">
        <v>12</v>
      </c>
      <c r="C8" s="31">
        <v>2460</v>
      </c>
      <c r="D8" s="31">
        <v>773</v>
      </c>
      <c r="E8" s="31"/>
      <c r="F8" s="31">
        <v>3275</v>
      </c>
      <c r="G8" s="31"/>
      <c r="H8" s="31">
        <v>6508</v>
      </c>
      <c r="I8" s="31"/>
      <c r="J8" s="31"/>
    </row>
    <row r="9" spans="1:10" x14ac:dyDescent="0.2">
      <c r="B9" s="19" t="s">
        <v>13</v>
      </c>
      <c r="C9" s="31">
        <v>3415</v>
      </c>
      <c r="D9" s="31">
        <v>154</v>
      </c>
      <c r="E9" s="31"/>
      <c r="F9" s="31">
        <v>2537</v>
      </c>
      <c r="G9" s="31"/>
      <c r="H9" s="31">
        <v>6106</v>
      </c>
      <c r="I9" s="31"/>
      <c r="J9" s="31"/>
    </row>
    <row r="10" spans="1:10" x14ac:dyDescent="0.2">
      <c r="B10" s="19" t="s">
        <v>14</v>
      </c>
      <c r="C10" s="31">
        <v>5362</v>
      </c>
      <c r="D10" s="31">
        <v>2135</v>
      </c>
      <c r="E10" s="31"/>
      <c r="F10" s="31">
        <v>10076</v>
      </c>
      <c r="G10" s="31"/>
      <c r="H10" s="31">
        <v>17573</v>
      </c>
      <c r="I10" s="31"/>
      <c r="J10" s="31"/>
    </row>
    <row r="11" spans="1:10" x14ac:dyDescent="0.2">
      <c r="B11" s="19" t="s">
        <v>15</v>
      </c>
      <c r="C11" s="31">
        <v>8688</v>
      </c>
      <c r="D11" s="31">
        <v>17812</v>
      </c>
      <c r="E11" s="31"/>
      <c r="F11" s="31">
        <v>35413</v>
      </c>
      <c r="G11" s="31"/>
      <c r="H11" s="31">
        <v>61913</v>
      </c>
      <c r="I11" s="31"/>
      <c r="J11" s="31"/>
    </row>
    <row r="12" spans="1:10" x14ac:dyDescent="0.2">
      <c r="B12" s="19" t="s">
        <v>16</v>
      </c>
      <c r="C12" s="31">
        <v>353</v>
      </c>
      <c r="D12" s="31">
        <v>12265</v>
      </c>
      <c r="E12" s="31"/>
      <c r="F12" s="31">
        <v>13120</v>
      </c>
      <c r="G12" s="31"/>
      <c r="H12" s="31">
        <v>25738</v>
      </c>
      <c r="I12" s="31"/>
      <c r="J12" s="31"/>
    </row>
    <row r="13" spans="1:10" x14ac:dyDescent="0.2">
      <c r="B13" s="19" t="s">
        <v>17</v>
      </c>
      <c r="C13" s="31">
        <v>2286</v>
      </c>
      <c r="D13" s="31">
        <v>1219</v>
      </c>
      <c r="E13" s="31"/>
      <c r="F13" s="31">
        <v>3182</v>
      </c>
      <c r="G13" s="31"/>
      <c r="H13" s="31">
        <v>6687</v>
      </c>
      <c r="I13" s="31"/>
      <c r="J13" s="31"/>
    </row>
    <row r="14" spans="1:10" x14ac:dyDescent="0.2">
      <c r="B14" s="19" t="s">
        <v>18</v>
      </c>
      <c r="C14" s="31">
        <v>1486</v>
      </c>
      <c r="D14" s="31">
        <v>1485</v>
      </c>
      <c r="E14" s="31"/>
      <c r="F14" s="31">
        <v>3812</v>
      </c>
      <c r="G14" s="31"/>
      <c r="H14" s="31">
        <v>6783</v>
      </c>
      <c r="I14" s="31"/>
      <c r="J14" s="31"/>
    </row>
    <row r="15" spans="1:10" x14ac:dyDescent="0.2">
      <c r="B15" s="19" t="s">
        <v>19</v>
      </c>
      <c r="C15" s="31">
        <v>2</v>
      </c>
      <c r="D15" s="31">
        <v>1742</v>
      </c>
      <c r="E15" s="31"/>
      <c r="F15" s="31">
        <v>1377</v>
      </c>
      <c r="G15" s="31"/>
      <c r="H15" s="31">
        <v>3121</v>
      </c>
      <c r="I15" s="31"/>
      <c r="J15" s="31"/>
    </row>
    <row r="16" spans="1:10" x14ac:dyDescent="0.2">
      <c r="A16" s="19" t="s">
        <v>20</v>
      </c>
      <c r="C16" s="31">
        <v>3582</v>
      </c>
      <c r="D16" s="31">
        <v>14654</v>
      </c>
      <c r="E16" s="31"/>
      <c r="F16" s="31">
        <v>6321</v>
      </c>
      <c r="G16" s="31"/>
      <c r="H16" s="31">
        <v>24557</v>
      </c>
      <c r="I16" s="31"/>
      <c r="J16" s="31"/>
    </row>
    <row r="17" spans="1:13" x14ac:dyDescent="0.2">
      <c r="B17" s="19" t="s">
        <v>21</v>
      </c>
      <c r="C17" s="31">
        <v>2848</v>
      </c>
      <c r="D17" s="31">
        <v>4837</v>
      </c>
      <c r="E17" s="31"/>
      <c r="F17" s="31">
        <v>1576</v>
      </c>
      <c r="G17" s="31"/>
      <c r="H17" s="31">
        <v>9261</v>
      </c>
      <c r="I17" s="31"/>
      <c r="J17" s="31"/>
    </row>
    <row r="18" spans="1:13" x14ac:dyDescent="0.2">
      <c r="B18" s="19" t="s">
        <v>12</v>
      </c>
      <c r="C18" s="31">
        <v>585</v>
      </c>
      <c r="D18" s="31">
        <v>2053</v>
      </c>
      <c r="E18" s="31"/>
      <c r="F18" s="31">
        <v>883</v>
      </c>
      <c r="G18" s="31"/>
      <c r="H18" s="31">
        <v>3521</v>
      </c>
      <c r="I18" s="31"/>
      <c r="J18" s="31"/>
    </row>
    <row r="19" spans="1:13" x14ac:dyDescent="0.2">
      <c r="B19" s="19" t="s">
        <v>22</v>
      </c>
      <c r="C19" s="31">
        <v>144</v>
      </c>
      <c r="D19" s="31">
        <v>4350</v>
      </c>
      <c r="E19" s="31"/>
      <c r="F19" s="31">
        <v>1418</v>
      </c>
      <c r="G19" s="31"/>
      <c r="H19" s="31">
        <v>5912</v>
      </c>
      <c r="I19" s="31"/>
      <c r="J19" s="31"/>
    </row>
    <row r="20" spans="1:13" x14ac:dyDescent="0.2">
      <c r="B20" s="19" t="s">
        <v>23</v>
      </c>
      <c r="C20" s="31">
        <v>5</v>
      </c>
      <c r="D20" s="31">
        <v>3414</v>
      </c>
      <c r="E20" s="31"/>
      <c r="F20" s="31">
        <v>2444</v>
      </c>
      <c r="G20" s="31"/>
      <c r="H20" s="31">
        <v>5863</v>
      </c>
      <c r="I20" s="31"/>
      <c r="J20" s="31"/>
    </row>
    <row r="21" spans="1:13" x14ac:dyDescent="0.2">
      <c r="A21" s="19" t="s">
        <v>24</v>
      </c>
      <c r="C21" s="31">
        <v>27605</v>
      </c>
      <c r="D21" s="31">
        <v>95529</v>
      </c>
      <c r="E21" s="31"/>
      <c r="F21" s="31">
        <v>48063</v>
      </c>
      <c r="G21" s="31"/>
      <c r="H21" s="31">
        <v>171197</v>
      </c>
      <c r="I21" s="31"/>
      <c r="J21" s="31"/>
    </row>
    <row r="22" spans="1:13" x14ac:dyDescent="0.2">
      <c r="B22" s="19" t="s">
        <v>25</v>
      </c>
      <c r="C22" s="31">
        <v>22741</v>
      </c>
      <c r="D22" s="31">
        <v>33475</v>
      </c>
      <c r="E22" s="31"/>
      <c r="F22" s="31">
        <v>32849</v>
      </c>
      <c r="G22" s="31"/>
      <c r="H22" s="31">
        <v>89065</v>
      </c>
      <c r="I22" s="31"/>
      <c r="J22" s="31"/>
    </row>
    <row r="23" spans="1:13" x14ac:dyDescent="0.2">
      <c r="B23" s="19" t="s">
        <v>26</v>
      </c>
      <c r="C23" s="31">
        <v>50</v>
      </c>
      <c r="D23" s="31">
        <v>35427</v>
      </c>
      <c r="E23" s="31"/>
      <c r="F23" s="31">
        <v>5542</v>
      </c>
      <c r="G23" s="31"/>
      <c r="H23" s="31">
        <v>41019</v>
      </c>
      <c r="I23" s="31"/>
      <c r="J23" s="31"/>
    </row>
    <row r="24" spans="1:13" x14ac:dyDescent="0.2">
      <c r="B24" s="19" t="s">
        <v>27</v>
      </c>
      <c r="C24" s="31">
        <v>437</v>
      </c>
      <c r="D24" s="31">
        <v>3626</v>
      </c>
      <c r="E24" s="31"/>
      <c r="F24" s="31">
        <v>185</v>
      </c>
      <c r="G24" s="31"/>
      <c r="H24" s="31">
        <v>4248</v>
      </c>
      <c r="I24" s="31"/>
      <c r="J24" s="31"/>
    </row>
    <row r="25" spans="1:13" x14ac:dyDescent="0.2">
      <c r="B25" s="19" t="s">
        <v>28</v>
      </c>
      <c r="C25" s="31">
        <v>1097</v>
      </c>
      <c r="D25" s="31">
        <v>5911</v>
      </c>
      <c r="E25" s="31"/>
      <c r="F25" s="31">
        <v>1060</v>
      </c>
      <c r="G25" s="31"/>
      <c r="H25" s="31">
        <v>8068</v>
      </c>
      <c r="I25" s="31"/>
      <c r="J25" s="31"/>
    </row>
    <row r="26" spans="1:13" x14ac:dyDescent="0.2">
      <c r="B26" s="19" t="s">
        <v>29</v>
      </c>
      <c r="C26" s="31">
        <v>782</v>
      </c>
      <c r="D26" s="31">
        <v>1182</v>
      </c>
      <c r="E26" s="31"/>
      <c r="F26" s="31">
        <v>1965</v>
      </c>
      <c r="G26" s="31"/>
      <c r="H26" s="31">
        <v>3929</v>
      </c>
      <c r="I26" s="31"/>
      <c r="J26" s="31"/>
    </row>
    <row r="27" spans="1:13" x14ac:dyDescent="0.2">
      <c r="B27" s="19" t="s">
        <v>30</v>
      </c>
      <c r="C27" s="31">
        <v>1382</v>
      </c>
      <c r="D27" s="31">
        <v>11677</v>
      </c>
      <c r="E27" s="31"/>
      <c r="F27" s="31">
        <v>2304</v>
      </c>
      <c r="G27" s="31"/>
      <c r="H27" s="31">
        <v>15363</v>
      </c>
      <c r="I27" s="31"/>
      <c r="J27" s="31"/>
    </row>
    <row r="28" spans="1:13" x14ac:dyDescent="0.2">
      <c r="B28" s="19" t="s">
        <v>31</v>
      </c>
      <c r="C28" s="31">
        <v>890</v>
      </c>
      <c r="D28" s="31">
        <v>1593</v>
      </c>
      <c r="E28" s="31"/>
      <c r="F28" s="31">
        <v>2658</v>
      </c>
      <c r="G28" s="31"/>
      <c r="H28" s="31">
        <v>5141</v>
      </c>
      <c r="I28" s="31"/>
      <c r="J28" s="31"/>
    </row>
    <row r="29" spans="1:13" ht="12.75" thickBot="1" x14ac:dyDescent="0.25">
      <c r="A29" s="21"/>
      <c r="B29" s="21" t="s">
        <v>23</v>
      </c>
      <c r="C29" s="32">
        <v>226</v>
      </c>
      <c r="D29" s="32">
        <v>2638</v>
      </c>
      <c r="E29" s="32"/>
      <c r="F29" s="32">
        <v>1500</v>
      </c>
      <c r="G29" s="32"/>
      <c r="H29" s="32">
        <v>4364</v>
      </c>
      <c r="I29" s="33"/>
      <c r="J29" s="33"/>
    </row>
    <row r="30" spans="1:13" x14ac:dyDescent="0.2">
      <c r="A30" s="34" t="s">
        <v>32</v>
      </c>
      <c r="B30" s="22"/>
      <c r="C30" s="22"/>
      <c r="D30" s="22"/>
      <c r="E30" s="22"/>
      <c r="F30" s="22"/>
      <c r="G30" s="22"/>
      <c r="H30" s="22"/>
      <c r="M30" s="18"/>
    </row>
    <row r="31" spans="1:13" x14ac:dyDescent="0.2">
      <c r="A31" s="39" t="s">
        <v>33</v>
      </c>
    </row>
    <row r="34" ht="6.75" customHeight="1" x14ac:dyDescent="0.2"/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6950-C200-4D09-9410-72F16A6A3681}">
  <dimension ref="A1:P41"/>
  <sheetViews>
    <sheetView showGridLines="0" workbookViewId="0">
      <selection activeCell="L12" sqref="L12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425781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6" x14ac:dyDescent="0.2">
      <c r="A1" s="1" t="s">
        <v>0</v>
      </c>
    </row>
    <row r="2" spans="1:16" ht="24.6" customHeight="1" thickBot="1" x14ac:dyDescent="0.25">
      <c r="A2" s="58" t="s">
        <v>88</v>
      </c>
      <c r="B2" s="59"/>
      <c r="C2" s="4"/>
      <c r="D2" s="4"/>
      <c r="E2" s="4"/>
      <c r="F2" s="4"/>
      <c r="I2" s="4"/>
      <c r="J2" s="4"/>
    </row>
    <row r="3" spans="1:16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  <c r="K3" s="14"/>
    </row>
    <row r="4" spans="1:16" ht="12" customHeight="1" x14ac:dyDescent="0.2">
      <c r="A4" s="29" t="s">
        <v>5</v>
      </c>
      <c r="B4" s="29"/>
      <c r="C4" s="30">
        <f t="shared" ref="C4:C15" si="0">SUM(D4:F4)</f>
        <v>194772</v>
      </c>
      <c r="D4" s="30">
        <f>SUM(D15,D14,D5)</f>
        <v>111474</v>
      </c>
      <c r="E4" s="14"/>
      <c r="F4" s="30">
        <f>SUM(F15,F14,F5)</f>
        <v>83298</v>
      </c>
      <c r="I4" s="10"/>
      <c r="J4" s="10"/>
      <c r="K4" s="67"/>
      <c r="L4" s="67"/>
    </row>
    <row r="5" spans="1:16" x14ac:dyDescent="0.2">
      <c r="A5" s="19" t="s">
        <v>10</v>
      </c>
      <c r="B5" s="19"/>
      <c r="C5" s="31">
        <f t="shared" si="0"/>
        <v>67131</v>
      </c>
      <c r="D5" s="41">
        <f>SUM(D6:D13)</f>
        <v>37094</v>
      </c>
      <c r="E5" s="14"/>
      <c r="F5" s="41">
        <f>SUM(F6:F13)</f>
        <v>30037</v>
      </c>
      <c r="I5" s="13">
        <v>0</v>
      </c>
      <c r="J5" s="13">
        <v>0</v>
      </c>
      <c r="K5" s="67"/>
      <c r="L5" s="67"/>
    </row>
    <row r="6" spans="1:16" x14ac:dyDescent="0.2">
      <c r="A6" s="19"/>
      <c r="B6" s="19" t="s">
        <v>11</v>
      </c>
      <c r="C6" s="31">
        <f t="shared" si="0"/>
        <v>9928</v>
      </c>
      <c r="D6" s="60">
        <v>4794</v>
      </c>
      <c r="E6" s="14"/>
      <c r="F6" s="14">
        <v>5134</v>
      </c>
      <c r="I6" s="13"/>
      <c r="J6" s="13"/>
      <c r="K6" s="67"/>
      <c r="L6" s="67"/>
    </row>
    <row r="7" spans="1:16" x14ac:dyDescent="0.2">
      <c r="A7" s="19"/>
      <c r="B7" s="19" t="s">
        <v>66</v>
      </c>
      <c r="C7" s="31">
        <f t="shared" si="0"/>
        <v>3950</v>
      </c>
      <c r="D7" s="60">
        <v>2248</v>
      </c>
      <c r="E7" s="14"/>
      <c r="F7" s="14">
        <v>1702</v>
      </c>
      <c r="I7" s="14"/>
      <c r="J7" s="14"/>
      <c r="K7" s="67"/>
      <c r="L7" s="67"/>
    </row>
    <row r="8" spans="1:16" x14ac:dyDescent="0.2">
      <c r="A8" s="19"/>
      <c r="B8" s="19" t="s">
        <v>13</v>
      </c>
      <c r="C8" s="31">
        <f t="shared" si="0"/>
        <v>5794</v>
      </c>
      <c r="D8" s="60">
        <v>5687</v>
      </c>
      <c r="E8" s="14"/>
      <c r="F8" s="14">
        <v>107</v>
      </c>
      <c r="G8" s="31"/>
      <c r="I8" s="14"/>
      <c r="J8" s="14"/>
      <c r="K8" s="67"/>
      <c r="L8" s="67"/>
    </row>
    <row r="9" spans="1:16" x14ac:dyDescent="0.2">
      <c r="A9" s="19"/>
      <c r="B9" s="19" t="s">
        <v>14</v>
      </c>
      <c r="C9" s="31">
        <f t="shared" si="0"/>
        <v>9621</v>
      </c>
      <c r="D9" s="14">
        <v>4277</v>
      </c>
      <c r="E9" s="14"/>
      <c r="F9" s="14">
        <v>5344</v>
      </c>
      <c r="G9" s="31"/>
      <c r="I9" s="14"/>
      <c r="J9" s="14"/>
      <c r="K9" s="67"/>
      <c r="L9" s="67"/>
    </row>
    <row r="10" spans="1:16" x14ac:dyDescent="0.2">
      <c r="A10" s="19"/>
      <c r="B10" s="19" t="s">
        <v>15</v>
      </c>
      <c r="C10" s="31">
        <f t="shared" si="0"/>
        <v>28936</v>
      </c>
      <c r="D10" s="60">
        <v>15306</v>
      </c>
      <c r="E10" s="14"/>
      <c r="F10" s="14">
        <v>13630</v>
      </c>
      <c r="G10" s="31"/>
      <c r="I10" s="14"/>
      <c r="J10" s="14"/>
      <c r="K10" s="67"/>
      <c r="L10" s="67"/>
    </row>
    <row r="11" spans="1:16" x14ac:dyDescent="0.2">
      <c r="A11" s="19"/>
      <c r="B11" s="19" t="s">
        <v>17</v>
      </c>
      <c r="C11" s="31">
        <f t="shared" si="0"/>
        <v>3886</v>
      </c>
      <c r="D11" s="60">
        <v>2187</v>
      </c>
      <c r="E11" s="14"/>
      <c r="F11" s="14">
        <v>1699</v>
      </c>
      <c r="G11" s="31"/>
      <c r="I11" s="14"/>
      <c r="J11" s="14"/>
      <c r="K11" s="67"/>
      <c r="L11" s="67"/>
    </row>
    <row r="12" spans="1:16" x14ac:dyDescent="0.2">
      <c r="A12" s="19"/>
      <c r="B12" s="19" t="s">
        <v>67</v>
      </c>
      <c r="C12" s="31">
        <f t="shared" si="0"/>
        <v>3901</v>
      </c>
      <c r="D12" s="60">
        <v>2024</v>
      </c>
      <c r="E12" s="14"/>
      <c r="F12" s="14">
        <v>1877</v>
      </c>
      <c r="G12" s="31"/>
      <c r="I12" s="14"/>
      <c r="J12" s="14"/>
      <c r="K12" s="67"/>
      <c r="L12" s="67"/>
    </row>
    <row r="13" spans="1:16" ht="12" customHeight="1" x14ac:dyDescent="0.2">
      <c r="A13" s="19"/>
      <c r="B13" s="19" t="s">
        <v>79</v>
      </c>
      <c r="C13" s="31">
        <f t="shared" si="0"/>
        <v>1115</v>
      </c>
      <c r="D13" s="60">
        <v>571</v>
      </c>
      <c r="E13" s="14"/>
      <c r="F13" s="14">
        <v>544</v>
      </c>
      <c r="G13" s="31"/>
      <c r="K13" s="67"/>
      <c r="L13" s="67"/>
    </row>
    <row r="14" spans="1:16" ht="17.25" customHeight="1" x14ac:dyDescent="0.2">
      <c r="A14" s="19" t="s">
        <v>20</v>
      </c>
      <c r="B14" s="19"/>
      <c r="C14" s="31">
        <f t="shared" si="0"/>
        <v>16426</v>
      </c>
      <c r="D14" s="60">
        <v>9471</v>
      </c>
      <c r="E14" s="14"/>
      <c r="F14" s="14">
        <v>6955</v>
      </c>
      <c r="G14" s="31"/>
      <c r="I14" s="14"/>
      <c r="J14" s="14"/>
      <c r="K14" s="67"/>
      <c r="L14" s="67"/>
      <c r="O14" s="60"/>
      <c r="P14" s="60"/>
    </row>
    <row r="15" spans="1:16" ht="17.25" customHeight="1" x14ac:dyDescent="0.2">
      <c r="A15" s="19" t="s">
        <v>24</v>
      </c>
      <c r="B15" s="19"/>
      <c r="C15" s="31">
        <f t="shared" si="0"/>
        <v>111215</v>
      </c>
      <c r="D15" s="66">
        <v>64909</v>
      </c>
      <c r="E15" s="14"/>
      <c r="F15" s="14">
        <v>46306</v>
      </c>
      <c r="G15" s="41"/>
      <c r="I15" s="14"/>
      <c r="J15" s="14"/>
      <c r="K15" s="67"/>
      <c r="L15" s="67"/>
      <c r="O15" s="66"/>
      <c r="P15" s="66"/>
    </row>
    <row r="16" spans="1:16" x14ac:dyDescent="0.2">
      <c r="A16" s="19"/>
      <c r="B16" s="19" t="s">
        <v>25</v>
      </c>
      <c r="C16" s="47" t="s">
        <v>74</v>
      </c>
      <c r="D16" s="47" t="s">
        <v>74</v>
      </c>
      <c r="E16" s="36"/>
      <c r="F16" s="62" t="s">
        <v>74</v>
      </c>
      <c r="G16" s="41"/>
      <c r="K16" s="67"/>
      <c r="L16" s="67"/>
    </row>
    <row r="17" spans="1:13" x14ac:dyDescent="0.2">
      <c r="A17" s="19"/>
      <c r="B17" s="19" t="s">
        <v>26</v>
      </c>
      <c r="C17" s="47" t="s">
        <v>74</v>
      </c>
      <c r="D17" s="47" t="s">
        <v>74</v>
      </c>
      <c r="E17" s="36"/>
      <c r="F17" s="62" t="s">
        <v>74</v>
      </c>
      <c r="G17" s="41"/>
      <c r="I17" s="14"/>
      <c r="J17" s="14"/>
      <c r="K17" s="67"/>
      <c r="L17" s="67"/>
    </row>
    <row r="18" spans="1:13" ht="12.75" thickBot="1" x14ac:dyDescent="0.25">
      <c r="A18" s="21"/>
      <c r="B18" s="21" t="s">
        <v>23</v>
      </c>
      <c r="C18" s="47" t="s">
        <v>74</v>
      </c>
      <c r="D18" s="63" t="s">
        <v>74</v>
      </c>
      <c r="E18" s="36"/>
      <c r="F18" s="62" t="s">
        <v>74</v>
      </c>
      <c r="G18" s="41"/>
      <c r="I18" s="14"/>
      <c r="J18" s="14"/>
      <c r="K18" s="67"/>
      <c r="L18" s="67"/>
    </row>
    <row r="19" spans="1:13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3" x14ac:dyDescent="0.2">
      <c r="A20" s="64" t="s">
        <v>90</v>
      </c>
      <c r="B20" s="65"/>
      <c r="I20" s="14"/>
      <c r="J20" s="14"/>
    </row>
    <row r="21" spans="1:13" x14ac:dyDescent="0.2">
      <c r="A21" s="54"/>
    </row>
    <row r="22" spans="1:13" x14ac:dyDescent="0.2">
      <c r="A22" s="54"/>
    </row>
    <row r="23" spans="1:13" x14ac:dyDescent="0.2">
      <c r="A23" s="54"/>
    </row>
    <row r="24" spans="1:13" ht="22.9" customHeight="1" thickBot="1" x14ac:dyDescent="0.3">
      <c r="A24" s="38" t="s">
        <v>89</v>
      </c>
      <c r="C24" s="44"/>
      <c r="D24" s="44"/>
      <c r="E24" s="44"/>
      <c r="F24" s="44"/>
      <c r="G24" s="44"/>
      <c r="H24" s="44"/>
    </row>
    <row r="25" spans="1:13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3" x14ac:dyDescent="0.2">
      <c r="A26" s="29" t="s">
        <v>5</v>
      </c>
      <c r="B26" s="29"/>
      <c r="C26" s="30">
        <f t="shared" ref="C26:C37" si="1">SUM(D26:H26)</f>
        <v>194772</v>
      </c>
      <c r="D26" s="30">
        <f>SUM(D27:D28)</f>
        <v>34058</v>
      </c>
      <c r="E26" s="30"/>
      <c r="F26" s="30">
        <f>SUM(F27:F28)</f>
        <v>76606</v>
      </c>
      <c r="G26" s="30"/>
      <c r="H26" s="30">
        <f>SUM(H27:H28)</f>
        <v>84108</v>
      </c>
    </row>
    <row r="27" spans="1:13" x14ac:dyDescent="0.2">
      <c r="A27" s="19"/>
      <c r="B27" s="18" t="s">
        <v>47</v>
      </c>
      <c r="C27" s="31">
        <f t="shared" si="1"/>
        <v>111474</v>
      </c>
      <c r="D27" s="46">
        <f>SUM(D30,D33,D36)</f>
        <v>17741</v>
      </c>
      <c r="E27" s="46"/>
      <c r="F27" s="46">
        <f t="shared" ref="F27:H27" si="2">SUM(F30,F33,F36)</f>
        <v>46909</v>
      </c>
      <c r="G27" s="46"/>
      <c r="H27" s="46">
        <f t="shared" si="2"/>
        <v>46824</v>
      </c>
    </row>
    <row r="28" spans="1:13" x14ac:dyDescent="0.2">
      <c r="A28" s="19"/>
      <c r="B28" s="19" t="s">
        <v>48</v>
      </c>
      <c r="C28" s="31">
        <f t="shared" si="1"/>
        <v>83298</v>
      </c>
      <c r="D28" s="46">
        <f>SUM(D31,D34,D37)</f>
        <v>16317</v>
      </c>
      <c r="E28" s="46"/>
      <c r="F28" s="46">
        <f t="shared" ref="F28:H28" si="3">SUM(F31,F34,F37)</f>
        <v>29697</v>
      </c>
      <c r="G28" s="46"/>
      <c r="H28" s="46">
        <f t="shared" si="3"/>
        <v>37284</v>
      </c>
    </row>
    <row r="29" spans="1:13" ht="17.25" customHeight="1" x14ac:dyDescent="0.2">
      <c r="A29" s="19" t="s">
        <v>10</v>
      </c>
      <c r="B29" s="19"/>
      <c r="C29" s="31">
        <f t="shared" si="1"/>
        <v>67131</v>
      </c>
      <c r="D29" s="41">
        <f>SUM(D30:D31)</f>
        <v>8453</v>
      </c>
      <c r="E29" s="41"/>
      <c r="F29" s="41">
        <f t="shared" ref="F29:H29" si="4">SUM(F30:F31)</f>
        <v>29178</v>
      </c>
      <c r="G29" s="41"/>
      <c r="H29" s="41">
        <f t="shared" si="4"/>
        <v>29500</v>
      </c>
    </row>
    <row r="30" spans="1:13" x14ac:dyDescent="0.2">
      <c r="A30" s="18"/>
      <c r="B30" s="18" t="s">
        <v>47</v>
      </c>
      <c r="C30" s="31">
        <f t="shared" si="1"/>
        <v>37094</v>
      </c>
      <c r="D30" s="31">
        <v>4090</v>
      </c>
      <c r="E30" s="31"/>
      <c r="F30" s="31">
        <v>18368</v>
      </c>
      <c r="G30" s="31"/>
      <c r="H30" s="31">
        <v>14636</v>
      </c>
    </row>
    <row r="31" spans="1:13" x14ac:dyDescent="0.2">
      <c r="A31" s="18"/>
      <c r="B31" s="19" t="s">
        <v>48</v>
      </c>
      <c r="C31" s="31">
        <f t="shared" si="1"/>
        <v>30037</v>
      </c>
      <c r="D31" s="31">
        <v>4363</v>
      </c>
      <c r="E31" s="31"/>
      <c r="F31" s="31">
        <v>10810</v>
      </c>
      <c r="G31" s="31"/>
      <c r="H31" s="31">
        <v>14864</v>
      </c>
      <c r="M31" s="14"/>
    </row>
    <row r="32" spans="1:13" ht="17.25" customHeight="1" x14ac:dyDescent="0.2">
      <c r="A32" s="19" t="s">
        <v>20</v>
      </c>
      <c r="B32" s="19"/>
      <c r="C32" s="31">
        <f t="shared" si="1"/>
        <v>16426</v>
      </c>
      <c r="D32" s="41">
        <f>SUM(D33:D34)</f>
        <v>2623</v>
      </c>
      <c r="E32" s="41"/>
      <c r="F32" s="41">
        <f t="shared" ref="F32:H32" si="5">SUM(F33:F34)</f>
        <v>12565</v>
      </c>
      <c r="G32" s="41"/>
      <c r="H32" s="41">
        <f t="shared" si="5"/>
        <v>1238</v>
      </c>
      <c r="M32" s="14"/>
    </row>
    <row r="33" spans="1:13" x14ac:dyDescent="0.2">
      <c r="A33" s="18"/>
      <c r="B33" s="18" t="s">
        <v>47</v>
      </c>
      <c r="C33" s="31">
        <f t="shared" si="1"/>
        <v>9471</v>
      </c>
      <c r="D33" s="31">
        <v>1446</v>
      </c>
      <c r="E33" s="31"/>
      <c r="F33" s="31">
        <v>7066</v>
      </c>
      <c r="G33" s="31"/>
      <c r="H33" s="31">
        <v>959</v>
      </c>
      <c r="M33" s="14"/>
    </row>
    <row r="34" spans="1:13" x14ac:dyDescent="0.2">
      <c r="A34" s="18"/>
      <c r="B34" s="19" t="s">
        <v>48</v>
      </c>
      <c r="C34" s="31">
        <f t="shared" si="1"/>
        <v>6955</v>
      </c>
      <c r="D34" s="31">
        <v>1177</v>
      </c>
      <c r="E34" s="31"/>
      <c r="F34" s="31">
        <v>5499</v>
      </c>
      <c r="G34" s="31"/>
      <c r="H34" s="31">
        <v>279</v>
      </c>
    </row>
    <row r="35" spans="1:13" ht="17.25" customHeight="1" x14ac:dyDescent="0.2">
      <c r="A35" s="19" t="s">
        <v>24</v>
      </c>
      <c r="B35" s="19"/>
      <c r="C35" s="31">
        <f t="shared" si="1"/>
        <v>111215</v>
      </c>
      <c r="D35" s="41">
        <f>SUM(D36:D37)</f>
        <v>22982</v>
      </c>
      <c r="E35" s="41"/>
      <c r="F35" s="41">
        <f t="shared" ref="F35:H35" si="6">SUM(F36:F37)</f>
        <v>34863</v>
      </c>
      <c r="G35" s="41"/>
      <c r="H35" s="41">
        <f t="shared" si="6"/>
        <v>53370</v>
      </c>
    </row>
    <row r="36" spans="1:13" x14ac:dyDescent="0.2">
      <c r="A36" s="18"/>
      <c r="B36" s="18" t="s">
        <v>47</v>
      </c>
      <c r="C36" s="31">
        <f t="shared" si="1"/>
        <v>64909</v>
      </c>
      <c r="D36" s="31">
        <v>12205</v>
      </c>
      <c r="E36" s="31"/>
      <c r="F36" s="31">
        <v>21475</v>
      </c>
      <c r="G36" s="31"/>
      <c r="H36" s="31">
        <v>31229</v>
      </c>
    </row>
    <row r="37" spans="1:13" ht="12.75" thickBot="1" x14ac:dyDescent="0.25">
      <c r="A37" s="18"/>
      <c r="B37" s="19" t="s">
        <v>48</v>
      </c>
      <c r="C37" s="31">
        <f t="shared" si="1"/>
        <v>46306</v>
      </c>
      <c r="D37" s="31">
        <v>10777</v>
      </c>
      <c r="E37" s="31"/>
      <c r="F37" s="31">
        <v>13388</v>
      </c>
      <c r="G37" s="31"/>
      <c r="H37" s="31">
        <v>22141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64" t="s">
        <v>90</v>
      </c>
      <c r="B39" s="65"/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:F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B7B4-8380-47A8-8BAD-1AED970C6B52}">
  <dimension ref="A1:P41"/>
  <sheetViews>
    <sheetView showGridLines="0" workbookViewId="0">
      <selection activeCell="K6" sqref="K1:M6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425781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6" x14ac:dyDescent="0.2">
      <c r="A1" s="1" t="s">
        <v>0</v>
      </c>
    </row>
    <row r="2" spans="1:16" ht="24.6" customHeight="1" thickBot="1" x14ac:dyDescent="0.25">
      <c r="A2" s="58" t="s">
        <v>85</v>
      </c>
      <c r="B2" s="59"/>
      <c r="C2" s="4"/>
      <c r="D2" s="4"/>
      <c r="E2" s="4"/>
      <c r="F2" s="4"/>
      <c r="I2" s="4"/>
      <c r="J2" s="4"/>
    </row>
    <row r="3" spans="1:16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6" ht="12" customHeight="1" x14ac:dyDescent="0.2">
      <c r="A4" s="29" t="s">
        <v>5</v>
      </c>
      <c r="B4" s="29"/>
      <c r="C4" s="30">
        <f t="shared" ref="C4:C15" si="0">SUM(D4:F4)</f>
        <v>224149</v>
      </c>
      <c r="D4" s="30">
        <f>SUM(D15,D14,D5)</f>
        <v>130042</v>
      </c>
      <c r="F4" s="30">
        <f>SUM(F15,F14,F5)</f>
        <v>94107</v>
      </c>
      <c r="I4" s="10"/>
      <c r="J4" s="10"/>
    </row>
    <row r="5" spans="1:16" x14ac:dyDescent="0.2">
      <c r="A5" s="19" t="s">
        <v>10</v>
      </c>
      <c r="B5" s="19"/>
      <c r="C5" s="31">
        <f t="shared" si="0"/>
        <v>63938</v>
      </c>
      <c r="D5" s="41">
        <f>SUM(D6:D13)</f>
        <v>35347</v>
      </c>
      <c r="F5" s="41">
        <f>SUM(F6:F13)</f>
        <v>28591</v>
      </c>
      <c r="I5" s="13">
        <v>0</v>
      </c>
      <c r="J5" s="13">
        <v>0</v>
      </c>
    </row>
    <row r="6" spans="1:16" x14ac:dyDescent="0.2">
      <c r="A6" s="19"/>
      <c r="B6" s="19" t="s">
        <v>11</v>
      </c>
      <c r="C6" s="31">
        <f t="shared" si="0"/>
        <v>9907</v>
      </c>
      <c r="D6" s="60">
        <v>4833</v>
      </c>
      <c r="F6" s="60">
        <v>5074</v>
      </c>
      <c r="I6" s="13"/>
      <c r="J6" s="13"/>
    </row>
    <row r="7" spans="1:16" x14ac:dyDescent="0.2">
      <c r="A7" s="19"/>
      <c r="B7" s="19" t="s">
        <v>66</v>
      </c>
      <c r="C7" s="31">
        <f t="shared" si="0"/>
        <v>3422</v>
      </c>
      <c r="D7" s="60">
        <v>1904</v>
      </c>
      <c r="F7" s="60">
        <v>1518</v>
      </c>
      <c r="I7" s="14"/>
      <c r="J7" s="14"/>
    </row>
    <row r="8" spans="1:16" x14ac:dyDescent="0.2">
      <c r="A8" s="19"/>
      <c r="B8" s="19" t="s">
        <v>13</v>
      </c>
      <c r="C8" s="31">
        <f t="shared" si="0"/>
        <v>5512</v>
      </c>
      <c r="D8" s="60">
        <v>5412</v>
      </c>
      <c r="F8" s="60">
        <v>100</v>
      </c>
      <c r="G8" s="31"/>
      <c r="I8" s="14"/>
      <c r="J8" s="14"/>
    </row>
    <row r="9" spans="1:16" x14ac:dyDescent="0.2">
      <c r="A9" s="19"/>
      <c r="B9" s="19" t="s">
        <v>14</v>
      </c>
      <c r="C9" s="31">
        <f t="shared" si="0"/>
        <v>9412</v>
      </c>
      <c r="D9" s="2">
        <v>4387</v>
      </c>
      <c r="F9" s="2">
        <v>5025</v>
      </c>
      <c r="G9" s="31"/>
      <c r="I9" s="14"/>
      <c r="J9" s="14"/>
    </row>
    <row r="10" spans="1:16" x14ac:dyDescent="0.2">
      <c r="A10" s="19"/>
      <c r="B10" s="19" t="s">
        <v>15</v>
      </c>
      <c r="C10" s="31">
        <f t="shared" si="0"/>
        <v>27158</v>
      </c>
      <c r="D10" s="60">
        <v>14479</v>
      </c>
      <c r="F10" s="60">
        <v>12679</v>
      </c>
      <c r="G10" s="31"/>
      <c r="I10" s="14"/>
      <c r="J10" s="14"/>
    </row>
    <row r="11" spans="1:16" x14ac:dyDescent="0.2">
      <c r="A11" s="19"/>
      <c r="B11" s="19" t="s">
        <v>17</v>
      </c>
      <c r="C11" s="31">
        <f t="shared" si="0"/>
        <v>3882</v>
      </c>
      <c r="D11" s="60">
        <v>2074</v>
      </c>
      <c r="F11" s="60">
        <v>1808</v>
      </c>
      <c r="G11" s="31"/>
      <c r="I11" s="14"/>
      <c r="J11" s="14"/>
    </row>
    <row r="12" spans="1:16" x14ac:dyDescent="0.2">
      <c r="A12" s="19"/>
      <c r="B12" s="19" t="s">
        <v>67</v>
      </c>
      <c r="C12" s="31">
        <f t="shared" si="0"/>
        <v>3436</v>
      </c>
      <c r="D12" s="60">
        <v>1720</v>
      </c>
      <c r="F12" s="60">
        <v>1716</v>
      </c>
      <c r="G12" s="31"/>
      <c r="I12" s="14"/>
      <c r="J12" s="14"/>
    </row>
    <row r="13" spans="1:16" ht="12" customHeight="1" x14ac:dyDescent="0.2">
      <c r="A13" s="19"/>
      <c r="B13" s="19" t="s">
        <v>79</v>
      </c>
      <c r="C13" s="31">
        <f t="shared" si="0"/>
        <v>1209</v>
      </c>
      <c r="D13" s="60">
        <v>538</v>
      </c>
      <c r="F13" s="60">
        <v>671</v>
      </c>
      <c r="G13" s="31"/>
    </row>
    <row r="14" spans="1:16" ht="17.25" customHeight="1" x14ac:dyDescent="0.2">
      <c r="A14" s="19" t="s">
        <v>20</v>
      </c>
      <c r="B14" s="19"/>
      <c r="C14" s="31">
        <f t="shared" si="0"/>
        <v>15645</v>
      </c>
      <c r="D14" s="60">
        <v>9061</v>
      </c>
      <c r="F14" s="60">
        <v>6584</v>
      </c>
      <c r="G14" s="31"/>
      <c r="I14" s="14"/>
      <c r="J14" s="14"/>
      <c r="O14" s="60"/>
      <c r="P14" s="60"/>
    </row>
    <row r="15" spans="1:16" ht="17.25" customHeight="1" x14ac:dyDescent="0.2">
      <c r="A15" s="19" t="s">
        <v>24</v>
      </c>
      <c r="B15" s="19"/>
      <c r="C15" s="31">
        <f t="shared" si="0"/>
        <v>144566</v>
      </c>
      <c r="D15" s="66">
        <v>85634</v>
      </c>
      <c r="F15" s="66">
        <v>58932</v>
      </c>
      <c r="G15" s="41"/>
      <c r="I15" s="14"/>
      <c r="J15" s="14"/>
      <c r="O15" s="66"/>
      <c r="P15" s="66"/>
    </row>
    <row r="16" spans="1:16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3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3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3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3" x14ac:dyDescent="0.2">
      <c r="A20" s="64" t="s">
        <v>87</v>
      </c>
      <c r="B20" s="65"/>
      <c r="I20" s="14"/>
      <c r="J20" s="14"/>
    </row>
    <row r="21" spans="1:13" x14ac:dyDescent="0.2">
      <c r="A21" s="54"/>
    </row>
    <row r="22" spans="1:13" x14ac:dyDescent="0.2">
      <c r="A22" s="54"/>
    </row>
    <row r="23" spans="1:13" x14ac:dyDescent="0.2">
      <c r="A23" s="54"/>
    </row>
    <row r="24" spans="1:13" ht="22.9" customHeight="1" thickBot="1" x14ac:dyDescent="0.3">
      <c r="A24" s="38" t="s">
        <v>86</v>
      </c>
      <c r="C24" s="44"/>
      <c r="D24" s="44"/>
      <c r="E24" s="44"/>
      <c r="F24" s="44"/>
      <c r="G24" s="44"/>
      <c r="H24" s="44"/>
    </row>
    <row r="25" spans="1:13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3" x14ac:dyDescent="0.2">
      <c r="A26" s="29" t="s">
        <v>5</v>
      </c>
      <c r="B26" s="29"/>
      <c r="C26" s="30">
        <f t="shared" ref="C26:C37" si="1">SUM(D26:H26)</f>
        <v>224149</v>
      </c>
      <c r="D26" s="30">
        <f>SUM(D27:D28)</f>
        <v>35205</v>
      </c>
      <c r="E26" s="30"/>
      <c r="F26" s="30">
        <f>SUM(F27:F28)</f>
        <v>101662</v>
      </c>
      <c r="G26" s="30"/>
      <c r="H26" s="30">
        <f>SUM(H27:H28)</f>
        <v>87282</v>
      </c>
    </row>
    <row r="27" spans="1:13" x14ac:dyDescent="0.2">
      <c r="A27" s="19"/>
      <c r="B27" s="18" t="s">
        <v>47</v>
      </c>
      <c r="C27" s="31">
        <f t="shared" si="1"/>
        <v>130042</v>
      </c>
      <c r="D27" s="46">
        <v>18123</v>
      </c>
      <c r="E27" s="47"/>
      <c r="F27" s="46">
        <v>62703</v>
      </c>
      <c r="G27" s="47"/>
      <c r="H27" s="46">
        <v>49216</v>
      </c>
    </row>
    <row r="28" spans="1:13" x14ac:dyDescent="0.2">
      <c r="A28" s="19"/>
      <c r="B28" s="19" t="s">
        <v>48</v>
      </c>
      <c r="C28" s="31">
        <f t="shared" si="1"/>
        <v>94107</v>
      </c>
      <c r="D28" s="46">
        <v>17082</v>
      </c>
      <c r="E28" s="47"/>
      <c r="F28" s="46">
        <v>38959</v>
      </c>
      <c r="G28" s="47"/>
      <c r="H28" s="46">
        <v>38066</v>
      </c>
    </row>
    <row r="29" spans="1:13" ht="17.25" customHeight="1" x14ac:dyDescent="0.2">
      <c r="A29" s="19" t="s">
        <v>10</v>
      </c>
      <c r="B29" s="19"/>
      <c r="C29" s="31">
        <f t="shared" si="1"/>
        <v>63948</v>
      </c>
      <c r="D29" s="41">
        <f>SUM(D30:D31)</f>
        <v>7371</v>
      </c>
      <c r="E29" s="41"/>
      <c r="F29" s="41">
        <f>SUM(F30:F31)</f>
        <v>28504</v>
      </c>
      <c r="G29" s="41"/>
      <c r="H29" s="41">
        <f>SUM(H30:H31)</f>
        <v>28073</v>
      </c>
    </row>
    <row r="30" spans="1:13" x14ac:dyDescent="0.2">
      <c r="A30" s="18"/>
      <c r="B30" s="18" t="s">
        <v>47</v>
      </c>
      <c r="C30" s="31">
        <f t="shared" si="1"/>
        <v>35347</v>
      </c>
      <c r="D30" s="31">
        <v>3552</v>
      </c>
      <c r="E30" s="31"/>
      <c r="F30" s="31">
        <v>17829</v>
      </c>
      <c r="G30" s="31">
        <v>0</v>
      </c>
      <c r="H30" s="31">
        <v>13966</v>
      </c>
    </row>
    <row r="31" spans="1:13" x14ac:dyDescent="0.2">
      <c r="A31" s="18"/>
      <c r="B31" s="19" t="s">
        <v>48</v>
      </c>
      <c r="C31" s="31">
        <f t="shared" si="1"/>
        <v>28601</v>
      </c>
      <c r="D31" s="31">
        <v>3819</v>
      </c>
      <c r="E31" s="31"/>
      <c r="F31" s="31">
        <v>10675</v>
      </c>
      <c r="G31" s="31">
        <v>0</v>
      </c>
      <c r="H31" s="31">
        <v>14107</v>
      </c>
      <c r="M31" s="14"/>
    </row>
    <row r="32" spans="1:13" ht="17.25" customHeight="1" x14ac:dyDescent="0.2">
      <c r="A32" s="19" t="s">
        <v>20</v>
      </c>
      <c r="B32" s="19"/>
      <c r="C32" s="31">
        <f t="shared" si="1"/>
        <v>15645</v>
      </c>
      <c r="D32" s="41">
        <f>SUM(D33:D34)</f>
        <v>2020</v>
      </c>
      <c r="E32" s="41"/>
      <c r="F32" s="41">
        <f>SUM(F33:F34)</f>
        <v>12514</v>
      </c>
      <c r="G32" s="41"/>
      <c r="H32" s="41">
        <f>SUM(H33:H34)</f>
        <v>1111</v>
      </c>
      <c r="M32" s="14"/>
    </row>
    <row r="33" spans="1:13" x14ac:dyDescent="0.2">
      <c r="A33" s="18"/>
      <c r="B33" s="18" t="s">
        <v>47</v>
      </c>
      <c r="C33" s="31">
        <f t="shared" si="1"/>
        <v>9061</v>
      </c>
      <c r="D33" s="31">
        <v>1136</v>
      </c>
      <c r="E33" s="31"/>
      <c r="F33" s="31">
        <v>7044</v>
      </c>
      <c r="G33" s="31"/>
      <c r="H33" s="31">
        <v>881</v>
      </c>
      <c r="M33" s="14"/>
    </row>
    <row r="34" spans="1:13" x14ac:dyDescent="0.2">
      <c r="A34" s="18"/>
      <c r="B34" s="19" t="s">
        <v>48</v>
      </c>
      <c r="C34" s="31">
        <f t="shared" si="1"/>
        <v>6584</v>
      </c>
      <c r="D34" s="31">
        <v>884</v>
      </c>
      <c r="E34" s="31"/>
      <c r="F34" s="31">
        <v>5470</v>
      </c>
      <c r="G34" s="31"/>
      <c r="H34" s="31">
        <v>230</v>
      </c>
    </row>
    <row r="35" spans="1:13" ht="17.25" customHeight="1" x14ac:dyDescent="0.2">
      <c r="A35" s="19" t="s">
        <v>24</v>
      </c>
      <c r="B35" s="19"/>
      <c r="C35" s="31">
        <f t="shared" si="1"/>
        <v>144556</v>
      </c>
      <c r="D35" s="41">
        <f>SUM(D36:D37)</f>
        <v>25814</v>
      </c>
      <c r="E35" s="41"/>
      <c r="F35" s="41">
        <f>SUM(F36:F37)</f>
        <v>60644</v>
      </c>
      <c r="G35" s="41"/>
      <c r="H35" s="41">
        <f>SUM(H36:H37)</f>
        <v>58098</v>
      </c>
    </row>
    <row r="36" spans="1:13" x14ac:dyDescent="0.2">
      <c r="A36" s="18"/>
      <c r="B36" s="18" t="s">
        <v>47</v>
      </c>
      <c r="C36" s="31">
        <f t="shared" si="1"/>
        <v>85634</v>
      </c>
      <c r="D36" s="31">
        <v>13435</v>
      </c>
      <c r="E36" s="31"/>
      <c r="F36" s="31">
        <v>37830</v>
      </c>
      <c r="G36" s="31"/>
      <c r="H36" s="31">
        <v>34369</v>
      </c>
    </row>
    <row r="37" spans="1:13" ht="12.75" thickBot="1" x14ac:dyDescent="0.25">
      <c r="A37" s="18"/>
      <c r="B37" s="19" t="s">
        <v>48</v>
      </c>
      <c r="C37" s="31">
        <f t="shared" si="1"/>
        <v>58922</v>
      </c>
      <c r="D37" s="31">
        <v>12379</v>
      </c>
      <c r="E37" s="31"/>
      <c r="F37" s="31">
        <v>22814</v>
      </c>
      <c r="G37" s="31"/>
      <c r="H37" s="31">
        <v>23729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64" t="s">
        <v>87</v>
      </c>
      <c r="B39" s="65"/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 F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058A-673E-41DA-9DBF-30445AC51461}">
  <dimension ref="A1:M41"/>
  <sheetViews>
    <sheetView showGridLines="0" workbookViewId="0">
      <selection activeCell="M10" sqref="M10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425781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3" x14ac:dyDescent="0.2">
      <c r="A1" s="1" t="s">
        <v>0</v>
      </c>
      <c r="K1" s="65"/>
      <c r="L1" s="65"/>
      <c r="M1" s="65"/>
    </row>
    <row r="2" spans="1:13" ht="24.6" customHeight="1" thickBot="1" x14ac:dyDescent="0.25">
      <c r="A2" s="58" t="s">
        <v>81</v>
      </c>
      <c r="B2" s="59"/>
      <c r="C2" s="4"/>
      <c r="D2" s="4"/>
      <c r="E2" s="4"/>
      <c r="F2" s="4"/>
      <c r="I2" s="4"/>
      <c r="J2" s="4"/>
    </row>
    <row r="3" spans="1:13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3" ht="12" customHeight="1" x14ac:dyDescent="0.2">
      <c r="A4" s="29" t="s">
        <v>5</v>
      </c>
      <c r="B4" s="29"/>
      <c r="C4" s="30">
        <f t="shared" ref="C4:C15" si="0">SUM(D4:F4)</f>
        <v>263885</v>
      </c>
      <c r="D4" s="30">
        <f>SUM(D15,D14,D5)</f>
        <v>148590</v>
      </c>
      <c r="F4" s="30">
        <f>SUM(F15,F14,F5)</f>
        <v>115295</v>
      </c>
      <c r="I4" s="10"/>
      <c r="J4" s="10"/>
    </row>
    <row r="5" spans="1:13" x14ac:dyDescent="0.2">
      <c r="A5" s="19" t="s">
        <v>10</v>
      </c>
      <c r="B5" s="19"/>
      <c r="C5" s="31">
        <f t="shared" si="0"/>
        <v>65692</v>
      </c>
      <c r="D5" s="41">
        <f>SUM(D6:D13)</f>
        <v>35857</v>
      </c>
      <c r="F5" s="41">
        <f>SUM(F6:F13)</f>
        <v>29835</v>
      </c>
      <c r="I5" s="13">
        <v>0</v>
      </c>
      <c r="J5" s="13">
        <v>0</v>
      </c>
      <c r="K5" s="14"/>
    </row>
    <row r="6" spans="1:13" x14ac:dyDescent="0.2">
      <c r="A6" s="19"/>
      <c r="B6" s="19" t="s">
        <v>11</v>
      </c>
      <c r="C6" s="31">
        <f t="shared" si="0"/>
        <v>9208</v>
      </c>
      <c r="D6" s="60">
        <v>4393</v>
      </c>
      <c r="F6" s="60">
        <v>4815</v>
      </c>
      <c r="I6" s="13"/>
      <c r="J6" s="13"/>
    </row>
    <row r="7" spans="1:13" x14ac:dyDescent="0.2">
      <c r="A7" s="19"/>
      <c r="B7" s="19" t="s">
        <v>66</v>
      </c>
      <c r="C7" s="31">
        <f t="shared" si="0"/>
        <v>3276</v>
      </c>
      <c r="D7" s="60">
        <v>1741</v>
      </c>
      <c r="F7" s="60">
        <v>1535</v>
      </c>
      <c r="I7" s="14"/>
      <c r="J7" s="14"/>
    </row>
    <row r="8" spans="1:13" x14ac:dyDescent="0.2">
      <c r="A8" s="19"/>
      <c r="B8" s="19" t="s">
        <v>13</v>
      </c>
      <c r="C8" s="31">
        <f t="shared" si="0"/>
        <v>5762</v>
      </c>
      <c r="D8" s="60">
        <v>5663</v>
      </c>
      <c r="F8" s="60">
        <v>99</v>
      </c>
      <c r="G8" s="31"/>
      <c r="I8" s="14"/>
      <c r="J8" s="14"/>
    </row>
    <row r="9" spans="1:13" x14ac:dyDescent="0.2">
      <c r="A9" s="19"/>
      <c r="B9" s="19" t="s">
        <v>14</v>
      </c>
      <c r="C9" s="31">
        <f t="shared" si="0"/>
        <v>9679</v>
      </c>
      <c r="D9" s="2">
        <v>4642</v>
      </c>
      <c r="F9" s="2">
        <v>5037</v>
      </c>
      <c r="G9" s="31"/>
      <c r="I9" s="14"/>
      <c r="J9" s="14"/>
    </row>
    <row r="10" spans="1:13" x14ac:dyDescent="0.2">
      <c r="A10" s="19"/>
      <c r="B10" s="19" t="s">
        <v>15</v>
      </c>
      <c r="C10" s="31">
        <f t="shared" si="0"/>
        <v>28845</v>
      </c>
      <c r="D10" s="60">
        <v>14887</v>
      </c>
      <c r="F10" s="60">
        <v>13958</v>
      </c>
      <c r="G10" s="31"/>
      <c r="I10" s="14"/>
      <c r="J10" s="14"/>
    </row>
    <row r="11" spans="1:13" x14ac:dyDescent="0.2">
      <c r="A11" s="19"/>
      <c r="B11" s="19" t="s">
        <v>17</v>
      </c>
      <c r="C11" s="31">
        <f t="shared" si="0"/>
        <v>4430</v>
      </c>
      <c r="D11" s="60">
        <v>2470</v>
      </c>
      <c r="F11" s="60">
        <v>1960</v>
      </c>
      <c r="G11" s="31"/>
      <c r="I11" s="14"/>
      <c r="J11" s="14"/>
    </row>
    <row r="12" spans="1:13" x14ac:dyDescent="0.2">
      <c r="A12" s="19"/>
      <c r="B12" s="19" t="s">
        <v>67</v>
      </c>
      <c r="C12" s="31">
        <f t="shared" si="0"/>
        <v>3408</v>
      </c>
      <c r="D12" s="60">
        <v>1700</v>
      </c>
      <c r="F12" s="60">
        <v>1708</v>
      </c>
      <c r="G12" s="31"/>
      <c r="I12" s="14"/>
      <c r="J12" s="14"/>
    </row>
    <row r="13" spans="1:13" ht="12" customHeight="1" x14ac:dyDescent="0.2">
      <c r="A13" s="19"/>
      <c r="B13" s="19" t="s">
        <v>79</v>
      </c>
      <c r="C13" s="31">
        <f t="shared" si="0"/>
        <v>1084</v>
      </c>
      <c r="D13" s="60">
        <v>361</v>
      </c>
      <c r="F13" s="60">
        <v>723</v>
      </c>
      <c r="G13" s="31"/>
    </row>
    <row r="14" spans="1:13" ht="17.25" customHeight="1" x14ac:dyDescent="0.2">
      <c r="A14" s="19" t="s">
        <v>20</v>
      </c>
      <c r="B14" s="19"/>
      <c r="C14" s="31">
        <f t="shared" si="0"/>
        <v>16524</v>
      </c>
      <c r="D14" s="60">
        <v>9315</v>
      </c>
      <c r="F14" s="60">
        <v>7209</v>
      </c>
      <c r="G14" s="31"/>
      <c r="I14" s="14"/>
      <c r="J14" s="14"/>
    </row>
    <row r="15" spans="1:13" ht="17.25" customHeight="1" x14ac:dyDescent="0.2">
      <c r="A15" s="19" t="s">
        <v>24</v>
      </c>
      <c r="B15" s="19"/>
      <c r="C15" s="31">
        <f t="shared" si="0"/>
        <v>181669</v>
      </c>
      <c r="D15" s="41">
        <v>103418</v>
      </c>
      <c r="F15" s="41">
        <v>78251</v>
      </c>
      <c r="G15" s="41"/>
      <c r="I15" s="14"/>
      <c r="J15" s="14"/>
    </row>
    <row r="16" spans="1:13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3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3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3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3" x14ac:dyDescent="0.2">
      <c r="A20" s="64" t="s">
        <v>83</v>
      </c>
      <c r="B20" s="65"/>
      <c r="I20" s="14"/>
      <c r="J20" s="14"/>
    </row>
    <row r="21" spans="1:13" x14ac:dyDescent="0.2">
      <c r="A21" s="54" t="s">
        <v>84</v>
      </c>
    </row>
    <row r="22" spans="1:13" x14ac:dyDescent="0.2">
      <c r="A22" s="54"/>
    </row>
    <row r="23" spans="1:13" x14ac:dyDescent="0.2">
      <c r="A23" s="54"/>
    </row>
    <row r="24" spans="1:13" ht="22.9" customHeight="1" thickBot="1" x14ac:dyDescent="0.3">
      <c r="A24" s="38" t="s">
        <v>82</v>
      </c>
      <c r="C24" s="44"/>
      <c r="D24" s="44"/>
      <c r="E24" s="44"/>
      <c r="F24" s="44"/>
      <c r="G24" s="44"/>
      <c r="H24" s="44"/>
    </row>
    <row r="25" spans="1:13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3" x14ac:dyDescent="0.2">
      <c r="A26" s="29" t="s">
        <v>5</v>
      </c>
      <c r="B26" s="29"/>
      <c r="C26" s="30">
        <f t="shared" ref="C26:C37" si="1">SUM(D26:H26)</f>
        <v>263885</v>
      </c>
      <c r="D26" s="30">
        <f>SUM(D27:D28)</f>
        <v>39566</v>
      </c>
      <c r="E26" s="30"/>
      <c r="F26" s="30">
        <f>SUM(F27:F28)</f>
        <v>120039</v>
      </c>
      <c r="G26" s="30"/>
      <c r="H26" s="30">
        <f>SUM(H27:H28)</f>
        <v>104280</v>
      </c>
    </row>
    <row r="27" spans="1:13" x14ac:dyDescent="0.2">
      <c r="A27" s="19"/>
      <c r="B27" s="18" t="s">
        <v>47</v>
      </c>
      <c r="C27" s="31">
        <f t="shared" si="1"/>
        <v>148590</v>
      </c>
      <c r="D27" s="46">
        <v>20240</v>
      </c>
      <c r="E27" s="47"/>
      <c r="F27" s="46">
        <v>70122</v>
      </c>
      <c r="G27" s="47"/>
      <c r="H27" s="46">
        <v>58228</v>
      </c>
    </row>
    <row r="28" spans="1:13" x14ac:dyDescent="0.2">
      <c r="A28" s="19"/>
      <c r="B28" s="19" t="s">
        <v>48</v>
      </c>
      <c r="C28" s="31">
        <f t="shared" si="1"/>
        <v>115295</v>
      </c>
      <c r="D28" s="46">
        <v>19326</v>
      </c>
      <c r="E28" s="47"/>
      <c r="F28" s="46">
        <v>49917</v>
      </c>
      <c r="G28" s="47"/>
      <c r="H28" s="46">
        <v>46052</v>
      </c>
    </row>
    <row r="29" spans="1:13" ht="17.25" customHeight="1" x14ac:dyDescent="0.2">
      <c r="A29" s="19" t="s">
        <v>10</v>
      </c>
      <c r="B29" s="19"/>
      <c r="C29" s="31">
        <f t="shared" si="1"/>
        <v>65692</v>
      </c>
      <c r="D29" s="41">
        <f>SUM(D30:D31)</f>
        <v>7278</v>
      </c>
      <c r="E29" s="41"/>
      <c r="F29" s="41">
        <f>SUM(F30:F31)</f>
        <v>28491</v>
      </c>
      <c r="G29" s="41"/>
      <c r="H29" s="41">
        <f>SUM(H30:H31)</f>
        <v>29923</v>
      </c>
    </row>
    <row r="30" spans="1:13" x14ac:dyDescent="0.2">
      <c r="A30" s="18"/>
      <c r="B30" s="18" t="s">
        <v>47</v>
      </c>
      <c r="C30" s="31">
        <f t="shared" si="1"/>
        <v>35857</v>
      </c>
      <c r="D30" s="31">
        <v>3423</v>
      </c>
      <c r="E30" s="31"/>
      <c r="F30" s="31">
        <v>17971</v>
      </c>
      <c r="G30" s="31">
        <v>0</v>
      </c>
      <c r="H30" s="31">
        <v>14463</v>
      </c>
    </row>
    <row r="31" spans="1:13" x14ac:dyDescent="0.2">
      <c r="A31" s="18"/>
      <c r="B31" s="19" t="s">
        <v>48</v>
      </c>
      <c r="C31" s="31">
        <f t="shared" si="1"/>
        <v>29835</v>
      </c>
      <c r="D31" s="31">
        <v>3855</v>
      </c>
      <c r="E31" s="31"/>
      <c r="F31" s="31">
        <v>10520</v>
      </c>
      <c r="G31" s="31">
        <v>0</v>
      </c>
      <c r="H31" s="31">
        <v>15460</v>
      </c>
      <c r="M31" s="14"/>
    </row>
    <row r="32" spans="1:13" ht="17.25" customHeight="1" x14ac:dyDescent="0.2">
      <c r="A32" s="19" t="s">
        <v>20</v>
      </c>
      <c r="B32" s="19"/>
      <c r="C32" s="31">
        <f t="shared" si="1"/>
        <v>16524</v>
      </c>
      <c r="D32" s="41">
        <f>SUM(D33:D34)</f>
        <v>2698</v>
      </c>
      <c r="E32" s="41"/>
      <c r="F32" s="41">
        <f>SUM(F33:F34)</f>
        <v>13049</v>
      </c>
      <c r="G32" s="41"/>
      <c r="H32" s="41">
        <f>SUM(H33:H34)</f>
        <v>777</v>
      </c>
      <c r="M32" s="14"/>
    </row>
    <row r="33" spans="1:13" x14ac:dyDescent="0.2">
      <c r="A33" s="18"/>
      <c r="B33" s="18" t="s">
        <v>47</v>
      </c>
      <c r="C33" s="31">
        <f t="shared" si="1"/>
        <v>9315</v>
      </c>
      <c r="D33" s="31">
        <v>1678</v>
      </c>
      <c r="E33" s="31"/>
      <c r="F33" s="31">
        <v>7028</v>
      </c>
      <c r="G33" s="31"/>
      <c r="H33" s="31">
        <v>609</v>
      </c>
      <c r="M33" s="14"/>
    </row>
    <row r="34" spans="1:13" x14ac:dyDescent="0.2">
      <c r="A34" s="18"/>
      <c r="B34" s="19" t="s">
        <v>48</v>
      </c>
      <c r="C34" s="31">
        <f t="shared" si="1"/>
        <v>7209</v>
      </c>
      <c r="D34" s="31">
        <v>1020</v>
      </c>
      <c r="E34" s="31"/>
      <c r="F34" s="31">
        <v>6021</v>
      </c>
      <c r="G34" s="31"/>
      <c r="H34" s="31">
        <v>168</v>
      </c>
    </row>
    <row r="35" spans="1:13" ht="17.25" customHeight="1" x14ac:dyDescent="0.2">
      <c r="A35" s="19" t="s">
        <v>24</v>
      </c>
      <c r="B35" s="19"/>
      <c r="C35" s="31">
        <f t="shared" si="1"/>
        <v>181669</v>
      </c>
      <c r="D35" s="41">
        <f>SUM(D36:D37)</f>
        <v>29590</v>
      </c>
      <c r="E35" s="41"/>
      <c r="F35" s="41">
        <f>SUM(F36:F37)</f>
        <v>78499</v>
      </c>
      <c r="G35" s="41"/>
      <c r="H35" s="41">
        <f>SUM(H36:H37)</f>
        <v>73580</v>
      </c>
    </row>
    <row r="36" spans="1:13" x14ac:dyDescent="0.2">
      <c r="A36" s="18"/>
      <c r="B36" s="18" t="s">
        <v>47</v>
      </c>
      <c r="C36" s="31">
        <f t="shared" si="1"/>
        <v>103418</v>
      </c>
      <c r="D36" s="31">
        <v>15139</v>
      </c>
      <c r="E36" s="31"/>
      <c r="F36" s="31">
        <v>45123</v>
      </c>
      <c r="G36" s="31"/>
      <c r="H36" s="31">
        <v>43156</v>
      </c>
    </row>
    <row r="37" spans="1:13" ht="12.75" thickBot="1" x14ac:dyDescent="0.25">
      <c r="A37" s="18"/>
      <c r="B37" s="19" t="s">
        <v>48</v>
      </c>
      <c r="C37" s="31">
        <f t="shared" si="1"/>
        <v>78251</v>
      </c>
      <c r="D37" s="31">
        <v>14451</v>
      </c>
      <c r="E37" s="31"/>
      <c r="F37" s="31">
        <v>33376</v>
      </c>
      <c r="G37" s="31"/>
      <c r="H37" s="31">
        <v>30424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64" t="s">
        <v>83</v>
      </c>
      <c r="B39" s="65"/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 F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71CE-1F7A-4990-B9A1-807B549ED0C4}">
  <dimension ref="A1:M41"/>
  <sheetViews>
    <sheetView showGridLines="0" topLeftCell="A4" workbookViewId="0">
      <selection activeCell="M11" sqref="M11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58" t="s">
        <v>76</v>
      </c>
      <c r="B2" s="59"/>
      <c r="C2" s="4"/>
      <c r="D2" s="4"/>
      <c r="E2" s="4"/>
      <c r="F2" s="4"/>
      <c r="I2" s="4"/>
      <c r="J2" s="4"/>
    </row>
    <row r="3" spans="1:11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1" ht="12" customHeight="1" x14ac:dyDescent="0.2">
      <c r="A4" s="29" t="s">
        <v>5</v>
      </c>
      <c r="B4" s="29"/>
      <c r="C4" s="30">
        <f t="shared" ref="C4:C15" si="0">SUM(D4:F4)</f>
        <v>189097</v>
      </c>
      <c r="D4" s="30">
        <f>SUM(D15,D14,D5)</f>
        <v>109322</v>
      </c>
      <c r="F4" s="30">
        <f>SUM(F15,F14,F5)</f>
        <v>79775</v>
      </c>
      <c r="I4" s="10"/>
      <c r="J4" s="10"/>
    </row>
    <row r="5" spans="1:11" x14ac:dyDescent="0.2">
      <c r="A5" s="19" t="s">
        <v>10</v>
      </c>
      <c r="B5" s="19"/>
      <c r="C5" s="31">
        <f t="shared" si="0"/>
        <v>61018</v>
      </c>
      <c r="D5" s="41">
        <f>SUM(D6:D13)</f>
        <v>33240</v>
      </c>
      <c r="F5" s="41">
        <f>SUM(F6:F13)</f>
        <v>27778</v>
      </c>
      <c r="I5" s="13">
        <v>0</v>
      </c>
      <c r="J5" s="13">
        <v>0</v>
      </c>
      <c r="K5" s="14"/>
    </row>
    <row r="6" spans="1:11" x14ac:dyDescent="0.2">
      <c r="A6" s="19"/>
      <c r="B6" s="19" t="s">
        <v>11</v>
      </c>
      <c r="C6" s="31">
        <f t="shared" si="0"/>
        <v>8196</v>
      </c>
      <c r="D6" s="60">
        <v>3881</v>
      </c>
      <c r="F6" s="60">
        <v>4315</v>
      </c>
      <c r="I6" s="13"/>
      <c r="J6" s="13"/>
    </row>
    <row r="7" spans="1:11" x14ac:dyDescent="0.2">
      <c r="A7" s="19"/>
      <c r="B7" s="19" t="s">
        <v>66</v>
      </c>
      <c r="C7" s="31">
        <f t="shared" si="0"/>
        <v>2976</v>
      </c>
      <c r="D7" s="60">
        <v>1548</v>
      </c>
      <c r="F7" s="60">
        <v>1428</v>
      </c>
      <c r="I7" s="14"/>
      <c r="J7" s="14"/>
    </row>
    <row r="8" spans="1:11" x14ac:dyDescent="0.2">
      <c r="A8" s="19"/>
      <c r="B8" s="19" t="s">
        <v>13</v>
      </c>
      <c r="C8" s="31">
        <f t="shared" si="0"/>
        <v>5464</v>
      </c>
      <c r="D8" s="60">
        <v>5381</v>
      </c>
      <c r="F8" s="60">
        <v>83</v>
      </c>
      <c r="G8" s="31"/>
      <c r="I8" s="14"/>
      <c r="J8" s="14"/>
    </row>
    <row r="9" spans="1:11" x14ac:dyDescent="0.2">
      <c r="A9" s="19"/>
      <c r="B9" s="19" t="s">
        <v>14</v>
      </c>
      <c r="C9" s="31">
        <f t="shared" si="0"/>
        <v>9030</v>
      </c>
      <c r="D9" s="60">
        <v>4238</v>
      </c>
      <c r="F9" s="60">
        <v>4792</v>
      </c>
      <c r="G9" s="31"/>
      <c r="I9" s="14"/>
      <c r="J9" s="14"/>
    </row>
    <row r="10" spans="1:11" x14ac:dyDescent="0.2">
      <c r="A10" s="19"/>
      <c r="B10" s="19" t="s">
        <v>15</v>
      </c>
      <c r="C10" s="31">
        <f t="shared" si="0"/>
        <v>27145</v>
      </c>
      <c r="D10" s="60">
        <v>14040</v>
      </c>
      <c r="F10" s="60">
        <v>13105</v>
      </c>
      <c r="G10" s="31"/>
      <c r="I10" s="14"/>
      <c r="J10" s="14"/>
    </row>
    <row r="11" spans="1:11" x14ac:dyDescent="0.2">
      <c r="A11" s="19"/>
      <c r="B11" s="19" t="s">
        <v>17</v>
      </c>
      <c r="C11" s="31">
        <f t="shared" si="0"/>
        <v>3911</v>
      </c>
      <c r="D11" s="60">
        <v>2252</v>
      </c>
      <c r="F11" s="60">
        <v>1659</v>
      </c>
      <c r="G11" s="31"/>
      <c r="I11" s="14"/>
      <c r="J11" s="14"/>
    </row>
    <row r="12" spans="1:11" x14ac:dyDescent="0.2">
      <c r="A12" s="19"/>
      <c r="B12" s="19" t="s">
        <v>67</v>
      </c>
      <c r="C12" s="31">
        <f t="shared" si="0"/>
        <v>3153</v>
      </c>
      <c r="D12" s="60">
        <v>1545</v>
      </c>
      <c r="F12" s="60">
        <v>1608</v>
      </c>
      <c r="G12" s="31"/>
      <c r="I12" s="14"/>
      <c r="J12" s="14"/>
    </row>
    <row r="13" spans="1:11" ht="12" customHeight="1" x14ac:dyDescent="0.2">
      <c r="A13" s="19"/>
      <c r="B13" s="19" t="s">
        <v>79</v>
      </c>
      <c r="C13" s="31">
        <f t="shared" si="0"/>
        <v>1143</v>
      </c>
      <c r="D13" s="60">
        <v>355</v>
      </c>
      <c r="F13" s="60">
        <v>788</v>
      </c>
      <c r="G13" s="31"/>
    </row>
    <row r="14" spans="1:11" ht="17.25" customHeight="1" x14ac:dyDescent="0.2">
      <c r="A14" s="19" t="s">
        <v>20</v>
      </c>
      <c r="B14" s="19"/>
      <c r="C14" s="31">
        <f t="shared" si="0"/>
        <v>14984</v>
      </c>
      <c r="D14" s="60">
        <v>8244</v>
      </c>
      <c r="F14" s="60">
        <v>6740</v>
      </c>
      <c r="G14" s="31"/>
      <c r="I14" s="14"/>
      <c r="J14" s="14"/>
    </row>
    <row r="15" spans="1:11" ht="17.25" customHeight="1" x14ac:dyDescent="0.2">
      <c r="A15" s="19" t="s">
        <v>24</v>
      </c>
      <c r="B15" s="19"/>
      <c r="C15" s="31">
        <f t="shared" si="0"/>
        <v>113095</v>
      </c>
      <c r="D15" s="41">
        <v>67838</v>
      </c>
      <c r="F15" s="41">
        <v>45257</v>
      </c>
      <c r="G15" s="41"/>
      <c r="I15" s="14"/>
      <c r="J15" s="14"/>
    </row>
    <row r="16" spans="1:11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0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0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0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0" x14ac:dyDescent="0.2">
      <c r="A20" s="37" t="s">
        <v>80</v>
      </c>
      <c r="I20" s="14"/>
      <c r="J20" s="14"/>
    </row>
    <row r="21" spans="1:10" x14ac:dyDescent="0.2">
      <c r="A21" s="54" t="s">
        <v>70</v>
      </c>
    </row>
    <row r="22" spans="1:10" x14ac:dyDescent="0.2">
      <c r="A22" s="54" t="s">
        <v>71</v>
      </c>
    </row>
    <row r="23" spans="1:10" x14ac:dyDescent="0.2">
      <c r="A23" s="54"/>
    </row>
    <row r="24" spans="1:10" ht="22.9" customHeight="1" thickBot="1" x14ac:dyDescent="0.3">
      <c r="A24" s="38" t="s">
        <v>78</v>
      </c>
      <c r="C24" s="44"/>
      <c r="D24" s="44"/>
      <c r="E24" s="44"/>
      <c r="F24" s="44"/>
      <c r="G24" s="44"/>
      <c r="H24" s="44"/>
    </row>
    <row r="25" spans="1:10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0" x14ac:dyDescent="0.2">
      <c r="A26" s="29" t="s">
        <v>5</v>
      </c>
      <c r="B26" s="29"/>
      <c r="C26" s="30">
        <f t="shared" ref="C26:C37" si="1">SUM(D26:H26)</f>
        <v>189097</v>
      </c>
      <c r="D26" s="30">
        <f>SUM(D27:D28)</f>
        <v>32810</v>
      </c>
      <c r="E26" s="30"/>
      <c r="F26" s="30">
        <f>SUM(F27:F28)</f>
        <v>77445</v>
      </c>
      <c r="G26" s="30"/>
      <c r="H26" s="30">
        <f>SUM(H27:H28)</f>
        <v>78842</v>
      </c>
    </row>
    <row r="27" spans="1:10" x14ac:dyDescent="0.2">
      <c r="A27" s="19"/>
      <c r="B27" s="18" t="s">
        <v>47</v>
      </c>
      <c r="C27" s="31">
        <f t="shared" si="1"/>
        <v>109322</v>
      </c>
      <c r="D27" s="46">
        <f>SUM(D30,D33,D36)</f>
        <v>17064</v>
      </c>
      <c r="E27" s="47"/>
      <c r="F27" s="46">
        <f>SUM(F30,F33,F36)</f>
        <v>48346</v>
      </c>
      <c r="G27" s="47"/>
      <c r="H27" s="46">
        <f>SUM(H30,H33,H36)</f>
        <v>43912</v>
      </c>
    </row>
    <row r="28" spans="1:10" x14ac:dyDescent="0.2">
      <c r="A28" s="19"/>
      <c r="B28" s="19" t="s">
        <v>48</v>
      </c>
      <c r="C28" s="31">
        <f t="shared" si="1"/>
        <v>79775</v>
      </c>
      <c r="D28" s="46">
        <f>SUM(D31,D34,D37)</f>
        <v>15746</v>
      </c>
      <c r="E28" s="47"/>
      <c r="F28" s="46">
        <f>SUM(F31,F34,F37)</f>
        <v>29099</v>
      </c>
      <c r="G28" s="47"/>
      <c r="H28" s="46">
        <f>SUM(H31,H34,H37)</f>
        <v>34930</v>
      </c>
    </row>
    <row r="29" spans="1:10" ht="17.25" customHeight="1" x14ac:dyDescent="0.2">
      <c r="A29" s="19" t="s">
        <v>10</v>
      </c>
      <c r="B29" s="19"/>
      <c r="C29" s="31">
        <f t="shared" si="1"/>
        <v>61018</v>
      </c>
      <c r="D29" s="41">
        <f>SUM(D30:D31)</f>
        <v>7265</v>
      </c>
      <c r="E29" s="41"/>
      <c r="F29" s="41">
        <f>SUM(F30:F31)</f>
        <v>27035</v>
      </c>
      <c r="G29" s="41"/>
      <c r="H29" s="41">
        <f>SUM(H30:H31)</f>
        <v>26718</v>
      </c>
    </row>
    <row r="30" spans="1:10" x14ac:dyDescent="0.2">
      <c r="A30" s="18"/>
      <c r="B30" s="18" t="s">
        <v>47</v>
      </c>
      <c r="C30" s="31">
        <f t="shared" si="1"/>
        <v>33240</v>
      </c>
      <c r="D30" s="31">
        <v>3359</v>
      </c>
      <c r="E30" s="31"/>
      <c r="F30" s="31">
        <v>16994</v>
      </c>
      <c r="G30" s="31"/>
      <c r="H30" s="31">
        <v>12887</v>
      </c>
    </row>
    <row r="31" spans="1:10" x14ac:dyDescent="0.2">
      <c r="A31" s="18"/>
      <c r="B31" s="19" t="s">
        <v>48</v>
      </c>
      <c r="C31" s="31">
        <f t="shared" si="1"/>
        <v>27778</v>
      </c>
      <c r="D31" s="31">
        <v>3906</v>
      </c>
      <c r="E31" s="31"/>
      <c r="F31" s="31">
        <v>10041</v>
      </c>
      <c r="G31" s="31"/>
      <c r="H31" s="31">
        <v>13831</v>
      </c>
    </row>
    <row r="32" spans="1:10" ht="17.25" customHeight="1" x14ac:dyDescent="0.2">
      <c r="A32" s="19" t="s">
        <v>20</v>
      </c>
      <c r="B32" s="19"/>
      <c r="C32" s="31">
        <f t="shared" si="1"/>
        <v>14984</v>
      </c>
      <c r="D32" s="41">
        <f>SUM(D33:D34)</f>
        <v>2995</v>
      </c>
      <c r="E32" s="41"/>
      <c r="F32" s="41">
        <f>SUM(F33:F34)</f>
        <v>11408</v>
      </c>
      <c r="G32" s="41"/>
      <c r="H32" s="41">
        <f>SUM(H33:H34)</f>
        <v>581</v>
      </c>
    </row>
    <row r="33" spans="1:13" x14ac:dyDescent="0.2">
      <c r="A33" s="18"/>
      <c r="B33" s="18" t="s">
        <v>47</v>
      </c>
      <c r="C33" s="31">
        <f t="shared" si="1"/>
        <v>8244</v>
      </c>
      <c r="D33" s="31">
        <v>1754</v>
      </c>
      <c r="E33" s="31"/>
      <c r="F33" s="31">
        <v>6111</v>
      </c>
      <c r="G33" s="31"/>
      <c r="H33" s="31">
        <v>379</v>
      </c>
    </row>
    <row r="34" spans="1:13" x14ac:dyDescent="0.2">
      <c r="A34" s="18"/>
      <c r="B34" s="19" t="s">
        <v>48</v>
      </c>
      <c r="C34" s="31">
        <f t="shared" si="1"/>
        <v>6740</v>
      </c>
      <c r="D34" s="31">
        <v>1241</v>
      </c>
      <c r="E34" s="31"/>
      <c r="F34" s="31">
        <v>5297</v>
      </c>
      <c r="G34" s="31"/>
      <c r="H34" s="31">
        <v>202</v>
      </c>
    </row>
    <row r="35" spans="1:13" ht="17.25" customHeight="1" x14ac:dyDescent="0.2">
      <c r="A35" s="19" t="s">
        <v>24</v>
      </c>
      <c r="B35" s="19"/>
      <c r="C35" s="31">
        <f t="shared" si="1"/>
        <v>113095</v>
      </c>
      <c r="D35" s="41">
        <f>SUM(D36:D37)</f>
        <v>22550</v>
      </c>
      <c r="E35" s="41"/>
      <c r="F35" s="41">
        <f>SUM(F36:F37)</f>
        <v>39002</v>
      </c>
      <c r="G35" s="41"/>
      <c r="H35" s="41">
        <f>SUM(H36:H37)</f>
        <v>51543</v>
      </c>
    </row>
    <row r="36" spans="1:13" x14ac:dyDescent="0.2">
      <c r="A36" s="18"/>
      <c r="B36" s="18" t="s">
        <v>47</v>
      </c>
      <c r="C36" s="31">
        <f t="shared" si="1"/>
        <v>67838</v>
      </c>
      <c r="D36" s="31">
        <v>11951</v>
      </c>
      <c r="E36" s="31"/>
      <c r="F36" s="31">
        <v>25241</v>
      </c>
      <c r="G36" s="31"/>
      <c r="H36" s="31">
        <v>30646</v>
      </c>
    </row>
    <row r="37" spans="1:13" ht="12.75" thickBot="1" x14ac:dyDescent="0.25">
      <c r="A37" s="18"/>
      <c r="B37" s="19" t="s">
        <v>48</v>
      </c>
      <c r="C37" s="31">
        <f t="shared" si="1"/>
        <v>45257</v>
      </c>
      <c r="D37" s="31">
        <v>10599</v>
      </c>
      <c r="E37" s="31"/>
      <c r="F37" s="31">
        <v>13761</v>
      </c>
      <c r="G37" s="31"/>
      <c r="H37" s="31">
        <v>20897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37" t="s">
        <v>77</v>
      </c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F5 D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E1DEF-8EA1-4581-83CE-C2DC7E93297B}">
  <dimension ref="A1:M41"/>
  <sheetViews>
    <sheetView showGridLines="0" topLeftCell="A13" workbookViewId="0">
      <selection activeCell="M13" sqref="M13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58" t="s">
        <v>73</v>
      </c>
      <c r="B2" s="59"/>
      <c r="C2" s="4"/>
      <c r="D2" s="4"/>
      <c r="E2" s="4"/>
      <c r="F2" s="4"/>
      <c r="I2" s="4"/>
      <c r="J2" s="4"/>
    </row>
    <row r="3" spans="1:11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1" ht="12" customHeight="1" x14ac:dyDescent="0.2">
      <c r="A4" s="29" t="s">
        <v>5</v>
      </c>
      <c r="B4" s="29"/>
      <c r="C4" s="30">
        <f t="shared" ref="C4:C15" si="0">SUM(D4:F4)</f>
        <v>200123</v>
      </c>
      <c r="D4" s="30">
        <f>SUM(D15,D14,D5)</f>
        <v>116848</v>
      </c>
      <c r="F4" s="30">
        <f>SUM(F15,F14,F5)</f>
        <v>83275</v>
      </c>
      <c r="I4" s="10"/>
      <c r="J4" s="10"/>
    </row>
    <row r="5" spans="1:11" x14ac:dyDescent="0.2">
      <c r="A5" s="19" t="s">
        <v>10</v>
      </c>
      <c r="B5" s="19"/>
      <c r="C5" s="31">
        <f t="shared" si="0"/>
        <v>72022</v>
      </c>
      <c r="D5" s="41">
        <f>SUM(D6:D13)</f>
        <v>39449</v>
      </c>
      <c r="F5" s="41">
        <f>SUM(F6:F13)</f>
        <v>32573</v>
      </c>
      <c r="I5" s="13">
        <v>0</v>
      </c>
      <c r="J5" s="13">
        <v>0</v>
      </c>
      <c r="K5" s="14"/>
    </row>
    <row r="6" spans="1:11" x14ac:dyDescent="0.2">
      <c r="A6" s="19"/>
      <c r="B6" s="19" t="s">
        <v>11</v>
      </c>
      <c r="C6" s="31">
        <f t="shared" si="0"/>
        <v>9941</v>
      </c>
      <c r="D6" s="60">
        <v>4799</v>
      </c>
      <c r="F6" s="60">
        <v>5142</v>
      </c>
      <c r="I6" s="13"/>
      <c r="J6" s="13"/>
    </row>
    <row r="7" spans="1:11" x14ac:dyDescent="0.2">
      <c r="A7" s="19"/>
      <c r="B7" s="19" t="s">
        <v>66</v>
      </c>
      <c r="C7" s="31">
        <f t="shared" si="0"/>
        <v>3955</v>
      </c>
      <c r="D7" s="60">
        <v>2088</v>
      </c>
      <c r="F7" s="60">
        <v>1867</v>
      </c>
      <c r="I7" s="14"/>
      <c r="J7" s="14"/>
    </row>
    <row r="8" spans="1:11" x14ac:dyDescent="0.2">
      <c r="A8" s="19"/>
      <c r="B8" s="19" t="s">
        <v>13</v>
      </c>
      <c r="C8" s="31">
        <f t="shared" si="0"/>
        <v>5958</v>
      </c>
      <c r="D8" s="60">
        <v>5838</v>
      </c>
      <c r="F8" s="60">
        <v>120</v>
      </c>
      <c r="G8" s="31"/>
      <c r="I8" s="14"/>
      <c r="J8" s="14"/>
    </row>
    <row r="9" spans="1:11" x14ac:dyDescent="0.2">
      <c r="A9" s="19"/>
      <c r="B9" s="19" t="s">
        <v>14</v>
      </c>
      <c r="C9" s="31">
        <f t="shared" si="0"/>
        <v>10570</v>
      </c>
      <c r="D9" s="60">
        <v>4711</v>
      </c>
      <c r="F9" s="60">
        <v>5859</v>
      </c>
      <c r="G9" s="31"/>
      <c r="I9" s="14"/>
      <c r="J9" s="14"/>
    </row>
    <row r="10" spans="1:11" x14ac:dyDescent="0.2">
      <c r="A10" s="19"/>
      <c r="B10" s="19" t="s">
        <v>15</v>
      </c>
      <c r="C10" s="31">
        <f t="shared" si="0"/>
        <v>32002</v>
      </c>
      <c r="D10" s="60">
        <v>17080</v>
      </c>
      <c r="F10" s="60">
        <v>14922</v>
      </c>
      <c r="G10" s="31"/>
      <c r="I10" s="14"/>
      <c r="J10" s="14"/>
    </row>
    <row r="11" spans="1:11" x14ac:dyDescent="0.2">
      <c r="A11" s="19"/>
      <c r="B11" s="19" t="s">
        <v>17</v>
      </c>
      <c r="C11" s="31">
        <f t="shared" si="0"/>
        <v>4445</v>
      </c>
      <c r="D11" s="60">
        <v>2518</v>
      </c>
      <c r="F11" s="60">
        <v>1927</v>
      </c>
      <c r="G11" s="31"/>
      <c r="I11" s="14"/>
      <c r="J11" s="14"/>
    </row>
    <row r="12" spans="1:11" x14ac:dyDescent="0.2">
      <c r="A12" s="19"/>
      <c r="B12" s="19" t="s">
        <v>67</v>
      </c>
      <c r="C12" s="31">
        <f t="shared" si="0"/>
        <v>3637</v>
      </c>
      <c r="D12" s="60">
        <v>1755</v>
      </c>
      <c r="F12" s="60">
        <v>1882</v>
      </c>
      <c r="G12" s="31"/>
      <c r="I12" s="14"/>
      <c r="J12" s="14"/>
    </row>
    <row r="13" spans="1:11" ht="12" customHeight="1" x14ac:dyDescent="0.2">
      <c r="A13" s="19"/>
      <c r="B13" s="19" t="s">
        <v>19</v>
      </c>
      <c r="C13" s="31">
        <f t="shared" si="0"/>
        <v>1514</v>
      </c>
      <c r="D13" s="60">
        <v>660</v>
      </c>
      <c r="F13" s="60">
        <v>854</v>
      </c>
      <c r="G13" s="31"/>
    </row>
    <row r="14" spans="1:11" ht="17.25" customHeight="1" x14ac:dyDescent="0.2">
      <c r="A14" s="19" t="s">
        <v>20</v>
      </c>
      <c r="B14" s="19"/>
      <c r="C14" s="31">
        <f t="shared" si="0"/>
        <v>18239</v>
      </c>
      <c r="D14" s="60">
        <v>10839</v>
      </c>
      <c r="F14" s="60">
        <v>7400</v>
      </c>
      <c r="G14" s="31"/>
      <c r="I14" s="14"/>
      <c r="J14" s="14"/>
    </row>
    <row r="15" spans="1:11" ht="17.25" customHeight="1" x14ac:dyDescent="0.2">
      <c r="A15" s="19" t="s">
        <v>24</v>
      </c>
      <c r="B15" s="19"/>
      <c r="C15" s="31">
        <f t="shared" si="0"/>
        <v>109862</v>
      </c>
      <c r="D15" s="41">
        <v>66560</v>
      </c>
      <c r="F15" s="41">
        <v>43302</v>
      </c>
      <c r="G15" s="41"/>
      <c r="I15" s="14"/>
      <c r="J15" s="14"/>
    </row>
    <row r="16" spans="1:11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0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0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0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0" x14ac:dyDescent="0.2">
      <c r="A20" s="37" t="s">
        <v>75</v>
      </c>
      <c r="I20" s="14"/>
      <c r="J20" s="14"/>
    </row>
    <row r="21" spans="1:10" x14ac:dyDescent="0.2">
      <c r="A21" s="54" t="s">
        <v>70</v>
      </c>
    </row>
    <row r="22" spans="1:10" x14ac:dyDescent="0.2">
      <c r="A22" s="54" t="s">
        <v>71</v>
      </c>
    </row>
    <row r="23" spans="1:10" x14ac:dyDescent="0.2">
      <c r="A23" s="54"/>
    </row>
    <row r="24" spans="1:10" ht="22.9" customHeight="1" thickBot="1" x14ac:dyDescent="0.3">
      <c r="A24" s="38" t="s">
        <v>72</v>
      </c>
      <c r="C24" s="44"/>
      <c r="D24" s="44"/>
      <c r="E24" s="44"/>
      <c r="F24" s="44"/>
      <c r="G24" s="44"/>
      <c r="H24" s="44"/>
    </row>
    <row r="25" spans="1:10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0" x14ac:dyDescent="0.2">
      <c r="A26" s="29" t="s">
        <v>5</v>
      </c>
      <c r="B26" s="29"/>
      <c r="C26" s="30">
        <f t="shared" ref="C26:C37" si="1">SUM(D26:H26)</f>
        <v>200123</v>
      </c>
      <c r="D26" s="30">
        <f>SUM(D27:D28)</f>
        <v>35848</v>
      </c>
      <c r="E26" s="30"/>
      <c r="F26" s="30">
        <f>SUM(F27:F28)</f>
        <v>80219</v>
      </c>
      <c r="G26" s="30"/>
      <c r="H26" s="30">
        <f>SUM(H27:H28)</f>
        <v>84056</v>
      </c>
    </row>
    <row r="27" spans="1:10" x14ac:dyDescent="0.2">
      <c r="A27" s="19"/>
      <c r="B27" s="18" t="s">
        <v>47</v>
      </c>
      <c r="C27" s="31">
        <f t="shared" si="1"/>
        <v>116848</v>
      </c>
      <c r="D27" s="46">
        <f>SUM(D30,D33,D36)</f>
        <v>18217</v>
      </c>
      <c r="E27" s="47"/>
      <c r="F27" s="46">
        <f>SUM(F30,F33,F36)</f>
        <v>51831</v>
      </c>
      <c r="G27" s="47"/>
      <c r="H27" s="46">
        <f>SUM(H30,H33,H36)</f>
        <v>46800</v>
      </c>
    </row>
    <row r="28" spans="1:10" x14ac:dyDescent="0.2">
      <c r="A28" s="19"/>
      <c r="B28" s="19" t="s">
        <v>48</v>
      </c>
      <c r="C28" s="31">
        <f t="shared" si="1"/>
        <v>83275</v>
      </c>
      <c r="D28" s="46">
        <f>SUM(D31,D34,D37)</f>
        <v>17631</v>
      </c>
      <c r="E28" s="47"/>
      <c r="F28" s="46">
        <f>SUM(F31,F34,F37)</f>
        <v>28388</v>
      </c>
      <c r="G28" s="47"/>
      <c r="H28" s="46">
        <f>SUM(H31,H34,H37)</f>
        <v>37256</v>
      </c>
    </row>
    <row r="29" spans="1:10" ht="17.25" customHeight="1" x14ac:dyDescent="0.2">
      <c r="A29" s="19" t="s">
        <v>10</v>
      </c>
      <c r="B29" s="19"/>
      <c r="C29" s="31">
        <f t="shared" si="1"/>
        <v>72022</v>
      </c>
      <c r="D29" s="41">
        <f>SUM(D30:D31)</f>
        <v>9298</v>
      </c>
      <c r="E29" s="41"/>
      <c r="F29" s="41">
        <f>SUM(F30:F31)</f>
        <v>31115</v>
      </c>
      <c r="G29" s="41"/>
      <c r="H29" s="41">
        <f>SUM(H30:H31)</f>
        <v>31609</v>
      </c>
    </row>
    <row r="30" spans="1:10" x14ac:dyDescent="0.2">
      <c r="A30" s="18"/>
      <c r="B30" s="18" t="s">
        <v>47</v>
      </c>
      <c r="C30" s="31">
        <f t="shared" si="1"/>
        <v>39449</v>
      </c>
      <c r="D30" s="31">
        <v>4314</v>
      </c>
      <c r="E30" s="31"/>
      <c r="F30" s="31">
        <v>19698</v>
      </c>
      <c r="G30" s="31"/>
      <c r="H30" s="31">
        <v>15437</v>
      </c>
    </row>
    <row r="31" spans="1:10" x14ac:dyDescent="0.2">
      <c r="A31" s="18"/>
      <c r="B31" s="19" t="s">
        <v>48</v>
      </c>
      <c r="C31" s="31">
        <f t="shared" si="1"/>
        <v>32573</v>
      </c>
      <c r="D31" s="31">
        <v>4984</v>
      </c>
      <c r="E31" s="31"/>
      <c r="F31" s="31">
        <v>11417</v>
      </c>
      <c r="G31" s="31"/>
      <c r="H31" s="31">
        <v>16172</v>
      </c>
    </row>
    <row r="32" spans="1:10" ht="17.25" customHeight="1" x14ac:dyDescent="0.2">
      <c r="A32" s="19" t="s">
        <v>20</v>
      </c>
      <c r="B32" s="19"/>
      <c r="C32" s="31">
        <f t="shared" si="1"/>
        <v>18239</v>
      </c>
      <c r="D32" s="41">
        <f>SUM(D33:D34)</f>
        <v>3301</v>
      </c>
      <c r="E32" s="41"/>
      <c r="F32" s="41">
        <f>SUM(F33:F34)</f>
        <v>13974</v>
      </c>
      <c r="G32" s="41"/>
      <c r="H32" s="41">
        <f>SUM(H33:H34)</f>
        <v>964</v>
      </c>
    </row>
    <row r="33" spans="1:13" x14ac:dyDescent="0.2">
      <c r="A33" s="18"/>
      <c r="B33" s="18" t="s">
        <v>47</v>
      </c>
      <c r="C33" s="31">
        <f t="shared" si="1"/>
        <v>10839</v>
      </c>
      <c r="D33" s="31">
        <v>1646</v>
      </c>
      <c r="E33" s="31"/>
      <c r="F33" s="31">
        <v>8523</v>
      </c>
      <c r="G33" s="31"/>
      <c r="H33" s="31">
        <v>670</v>
      </c>
    </row>
    <row r="34" spans="1:13" x14ac:dyDescent="0.2">
      <c r="A34" s="18"/>
      <c r="B34" s="19" t="s">
        <v>48</v>
      </c>
      <c r="C34" s="31">
        <f t="shared" si="1"/>
        <v>7400</v>
      </c>
      <c r="D34" s="31">
        <v>1655</v>
      </c>
      <c r="E34" s="31"/>
      <c r="F34" s="31">
        <v>5451</v>
      </c>
      <c r="G34" s="31"/>
      <c r="H34" s="31">
        <v>294</v>
      </c>
    </row>
    <row r="35" spans="1:13" ht="17.25" customHeight="1" x14ac:dyDescent="0.2">
      <c r="A35" s="19" t="s">
        <v>24</v>
      </c>
      <c r="B35" s="19"/>
      <c r="C35" s="31">
        <f t="shared" si="1"/>
        <v>109862</v>
      </c>
      <c r="D35" s="41">
        <f>SUM(D36:D37)</f>
        <v>23249</v>
      </c>
      <c r="E35" s="41"/>
      <c r="F35" s="41">
        <f>SUM(F36:F37)</f>
        <v>35130</v>
      </c>
      <c r="G35" s="41"/>
      <c r="H35" s="41">
        <f>SUM(H36:H37)</f>
        <v>51483</v>
      </c>
    </row>
    <row r="36" spans="1:13" x14ac:dyDescent="0.2">
      <c r="A36" s="18"/>
      <c r="B36" s="18" t="s">
        <v>47</v>
      </c>
      <c r="C36" s="31">
        <f t="shared" si="1"/>
        <v>66560</v>
      </c>
      <c r="D36" s="31">
        <v>12257</v>
      </c>
      <c r="E36" s="31"/>
      <c r="F36" s="31">
        <v>23610</v>
      </c>
      <c r="G36" s="31"/>
      <c r="H36" s="31">
        <v>30693</v>
      </c>
    </row>
    <row r="37" spans="1:13" ht="12.75" thickBot="1" x14ac:dyDescent="0.25">
      <c r="A37" s="18"/>
      <c r="B37" s="19" t="s">
        <v>48</v>
      </c>
      <c r="C37" s="31">
        <f t="shared" si="1"/>
        <v>43302</v>
      </c>
      <c r="D37" s="31">
        <v>10992</v>
      </c>
      <c r="E37" s="31"/>
      <c r="F37" s="31">
        <v>11520</v>
      </c>
      <c r="G37" s="31"/>
      <c r="H37" s="31">
        <v>20790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37" t="s">
        <v>75</v>
      </c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:F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8C82-942F-4D6B-8603-71B4861EE8E0}">
  <dimension ref="A1:M41"/>
  <sheetViews>
    <sheetView showGridLines="0" workbookViewId="0">
      <selection activeCell="L14" sqref="L13:L14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58" t="s">
        <v>65</v>
      </c>
      <c r="B2" s="59"/>
      <c r="C2" s="4"/>
      <c r="D2" s="4"/>
      <c r="E2" s="4"/>
      <c r="F2" s="4"/>
      <c r="I2" s="4"/>
      <c r="J2" s="4"/>
    </row>
    <row r="3" spans="1:11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1" ht="12" customHeight="1" x14ac:dyDescent="0.2">
      <c r="A4" s="29" t="s">
        <v>5</v>
      </c>
      <c r="B4" s="29"/>
      <c r="C4" s="30">
        <f t="shared" ref="C4:C18" si="0">SUM(D4:F4)</f>
        <v>199026</v>
      </c>
      <c r="D4" s="30">
        <f>SUM(D15,D14,D5)</f>
        <v>115151</v>
      </c>
      <c r="F4" s="30">
        <f>SUM(F15,F14,F5)</f>
        <v>83875</v>
      </c>
      <c r="I4" s="10"/>
      <c r="J4" s="10"/>
    </row>
    <row r="5" spans="1:11" x14ac:dyDescent="0.2">
      <c r="A5" s="19" t="s">
        <v>10</v>
      </c>
      <c r="B5" s="19"/>
      <c r="C5" s="31">
        <f t="shared" si="0"/>
        <v>71349</v>
      </c>
      <c r="D5" s="41">
        <f>SUM(D6:D13)</f>
        <v>39107</v>
      </c>
      <c r="F5" s="41">
        <f>SUM(F6:F13)</f>
        <v>32242</v>
      </c>
      <c r="I5" s="13">
        <v>0</v>
      </c>
      <c r="J5" s="13">
        <v>0</v>
      </c>
      <c r="K5" s="14"/>
    </row>
    <row r="6" spans="1:11" x14ac:dyDescent="0.2">
      <c r="A6" s="19"/>
      <c r="B6" s="19" t="s">
        <v>11</v>
      </c>
      <c r="C6" s="31">
        <f t="shared" si="0"/>
        <v>10015</v>
      </c>
      <c r="D6" s="57">
        <v>4950</v>
      </c>
      <c r="F6" s="57">
        <v>5065</v>
      </c>
      <c r="I6" s="13"/>
      <c r="J6" s="13"/>
    </row>
    <row r="7" spans="1:11" x14ac:dyDescent="0.2">
      <c r="A7" s="19"/>
      <c r="B7" s="19" t="s">
        <v>66</v>
      </c>
      <c r="C7" s="31">
        <f t="shared" si="0"/>
        <v>3792</v>
      </c>
      <c r="D7" s="57">
        <v>2070</v>
      </c>
      <c r="F7" s="57">
        <v>1722</v>
      </c>
      <c r="I7" s="14"/>
      <c r="J7" s="14"/>
    </row>
    <row r="8" spans="1:11" x14ac:dyDescent="0.2">
      <c r="A8" s="19"/>
      <c r="B8" s="19" t="s">
        <v>13</v>
      </c>
      <c r="C8" s="31">
        <f t="shared" si="0"/>
        <v>5586</v>
      </c>
      <c r="D8" s="57">
        <v>5482</v>
      </c>
      <c r="F8" s="57">
        <v>104</v>
      </c>
      <c r="G8" s="31"/>
      <c r="I8" s="14"/>
      <c r="J8" s="14"/>
    </row>
    <row r="9" spans="1:11" x14ac:dyDescent="0.2">
      <c r="A9" s="19"/>
      <c r="B9" s="19" t="s">
        <v>14</v>
      </c>
      <c r="C9" s="31">
        <f t="shared" si="0"/>
        <v>10593</v>
      </c>
      <c r="D9" s="57">
        <v>4856</v>
      </c>
      <c r="F9" s="57">
        <v>5737</v>
      </c>
      <c r="G9" s="31"/>
      <c r="I9" s="14"/>
      <c r="J9" s="14"/>
    </row>
    <row r="10" spans="1:11" x14ac:dyDescent="0.2">
      <c r="A10" s="19"/>
      <c r="B10" s="19" t="s">
        <v>15</v>
      </c>
      <c r="C10" s="31">
        <f t="shared" si="0"/>
        <v>31867</v>
      </c>
      <c r="D10" s="57">
        <v>16850</v>
      </c>
      <c r="F10" s="57">
        <v>15017</v>
      </c>
      <c r="G10" s="31"/>
      <c r="I10" s="14"/>
      <c r="J10" s="14"/>
    </row>
    <row r="11" spans="1:11" x14ac:dyDescent="0.2">
      <c r="A11" s="19"/>
      <c r="B11" s="19" t="s">
        <v>17</v>
      </c>
      <c r="C11" s="31">
        <f t="shared" si="0"/>
        <v>4518</v>
      </c>
      <c r="D11" s="57">
        <v>2576</v>
      </c>
      <c r="F11" s="57">
        <v>1942</v>
      </c>
      <c r="G11" s="31"/>
      <c r="I11" s="14"/>
      <c r="J11" s="14"/>
    </row>
    <row r="12" spans="1:11" x14ac:dyDescent="0.2">
      <c r="A12" s="19"/>
      <c r="B12" s="19" t="s">
        <v>67</v>
      </c>
      <c r="C12" s="31">
        <f t="shared" si="0"/>
        <v>3423</v>
      </c>
      <c r="D12" s="57">
        <v>1736</v>
      </c>
      <c r="F12" s="57">
        <v>1687</v>
      </c>
      <c r="G12" s="31"/>
      <c r="I12" s="14"/>
      <c r="J12" s="14"/>
    </row>
    <row r="13" spans="1:11" ht="12" customHeight="1" x14ac:dyDescent="0.2">
      <c r="A13" s="19"/>
      <c r="B13" s="19" t="s">
        <v>19</v>
      </c>
      <c r="C13" s="31">
        <f t="shared" si="0"/>
        <v>1555</v>
      </c>
      <c r="D13" s="57">
        <v>587</v>
      </c>
      <c r="F13" s="57">
        <v>968</v>
      </c>
      <c r="G13" s="31"/>
      <c r="I13" s="14"/>
      <c r="J13" s="14"/>
    </row>
    <row r="14" spans="1:11" ht="17.25" customHeight="1" x14ac:dyDescent="0.2">
      <c r="A14" s="19" t="s">
        <v>20</v>
      </c>
      <c r="B14" s="19"/>
      <c r="C14" s="31">
        <f t="shared" si="0"/>
        <v>17590</v>
      </c>
      <c r="D14" s="31">
        <v>10390</v>
      </c>
      <c r="F14" s="41">
        <v>7200</v>
      </c>
      <c r="G14" s="31"/>
      <c r="I14" s="14"/>
      <c r="J14" s="14"/>
    </row>
    <row r="15" spans="1:11" ht="17.25" customHeight="1" x14ac:dyDescent="0.2">
      <c r="A15" s="19" t="s">
        <v>24</v>
      </c>
      <c r="B15" s="19"/>
      <c r="C15" s="31">
        <f t="shared" si="0"/>
        <v>110087</v>
      </c>
      <c r="D15" s="41">
        <f>SUM(D16:D18)</f>
        <v>65654</v>
      </c>
      <c r="F15" s="41">
        <f>SUM(F16:F18)</f>
        <v>44433</v>
      </c>
      <c r="G15" s="41"/>
      <c r="I15" s="14"/>
      <c r="J15" s="14"/>
    </row>
    <row r="16" spans="1:11" x14ac:dyDescent="0.2">
      <c r="A16" s="19"/>
      <c r="B16" s="19" t="s">
        <v>25</v>
      </c>
      <c r="C16" s="31">
        <f t="shared" si="0"/>
        <v>49238</v>
      </c>
      <c r="D16" s="31">
        <v>28315</v>
      </c>
      <c r="F16" s="42">
        <v>20923</v>
      </c>
      <c r="G16" s="41"/>
      <c r="I16" s="14"/>
      <c r="J16" s="14"/>
    </row>
    <row r="17" spans="1:10" x14ac:dyDescent="0.2">
      <c r="A17" s="19"/>
      <c r="B17" s="19" t="s">
        <v>26</v>
      </c>
      <c r="C17" s="31">
        <f t="shared" si="0"/>
        <v>29949</v>
      </c>
      <c r="D17" s="31">
        <v>17916</v>
      </c>
      <c r="F17" s="42">
        <v>12033</v>
      </c>
      <c r="G17" s="41"/>
      <c r="I17" s="14"/>
      <c r="J17" s="14"/>
    </row>
    <row r="18" spans="1:10" ht="12.75" thickBot="1" x14ac:dyDescent="0.25">
      <c r="A18" s="21"/>
      <c r="B18" s="21" t="s">
        <v>23</v>
      </c>
      <c r="C18" s="31">
        <f t="shared" si="0"/>
        <v>30900</v>
      </c>
      <c r="D18" s="32">
        <v>19423</v>
      </c>
      <c r="F18" s="42">
        <v>11477</v>
      </c>
      <c r="G18" s="41"/>
      <c r="I18" s="14"/>
      <c r="J18" s="14"/>
    </row>
    <row r="19" spans="1:10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0" x14ac:dyDescent="0.2">
      <c r="A20" s="37" t="s">
        <v>62</v>
      </c>
      <c r="I20" s="14"/>
      <c r="J20" s="14"/>
    </row>
    <row r="21" spans="1:10" x14ac:dyDescent="0.2">
      <c r="A21" s="54" t="s">
        <v>70</v>
      </c>
    </row>
    <row r="22" spans="1:10" x14ac:dyDescent="0.2">
      <c r="A22" s="54" t="s">
        <v>71</v>
      </c>
    </row>
    <row r="23" spans="1:10" x14ac:dyDescent="0.2">
      <c r="A23" s="54"/>
    </row>
    <row r="24" spans="1:10" ht="22.9" customHeight="1" thickBot="1" x14ac:dyDescent="0.3">
      <c r="A24" s="38" t="s">
        <v>68</v>
      </c>
      <c r="C24" s="44"/>
      <c r="D24" s="44"/>
      <c r="E24" s="44"/>
      <c r="F24" s="44"/>
      <c r="G24" s="44"/>
      <c r="H24" s="44"/>
    </row>
    <row r="25" spans="1:10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0" x14ac:dyDescent="0.2">
      <c r="A26" s="29" t="s">
        <v>5</v>
      </c>
      <c r="B26" s="29"/>
      <c r="C26" s="30">
        <f>SUM(D26:H26)</f>
        <v>199026</v>
      </c>
      <c r="D26" s="30">
        <f>SUM(D27:D28)</f>
        <v>33888</v>
      </c>
      <c r="E26" s="30"/>
      <c r="F26" s="30">
        <f t="shared" ref="F26:H26" si="1">SUM(F27:F28)</f>
        <v>81217</v>
      </c>
      <c r="G26" s="30"/>
      <c r="H26" s="30">
        <f t="shared" si="1"/>
        <v>83921</v>
      </c>
    </row>
    <row r="27" spans="1:10" x14ac:dyDescent="0.2">
      <c r="A27" s="19"/>
      <c r="B27" s="18" t="s">
        <v>47</v>
      </c>
      <c r="C27" s="31">
        <f t="shared" ref="C27:C28" si="2">SUM(D27:H27)</f>
        <v>115151</v>
      </c>
      <c r="D27" s="46">
        <f>SUM(D30,D33,D36)</f>
        <v>17374</v>
      </c>
      <c r="E27" s="47"/>
      <c r="F27" s="46">
        <f>SUM(F30,F33,F36)</f>
        <v>51422</v>
      </c>
      <c r="G27" s="47"/>
      <c r="H27" s="46">
        <f>SUM(H30,H33,H36)</f>
        <v>46355</v>
      </c>
    </row>
    <row r="28" spans="1:10" x14ac:dyDescent="0.2">
      <c r="A28" s="19"/>
      <c r="B28" s="19" t="s">
        <v>48</v>
      </c>
      <c r="C28" s="31">
        <f t="shared" si="2"/>
        <v>83875</v>
      </c>
      <c r="D28" s="46">
        <f>SUM(D31,D34,D37)</f>
        <v>16514</v>
      </c>
      <c r="E28" s="47"/>
      <c r="F28" s="46">
        <f>SUM(F31,F34,F37)</f>
        <v>29795</v>
      </c>
      <c r="G28" s="47"/>
      <c r="H28" s="46">
        <f>SUM(H31,H34,H37)</f>
        <v>37566</v>
      </c>
    </row>
    <row r="29" spans="1:10" ht="17.25" customHeight="1" x14ac:dyDescent="0.2">
      <c r="A29" s="19" t="s">
        <v>10</v>
      </c>
      <c r="B29" s="19"/>
      <c r="C29" s="31">
        <f>SUM(D29:H29)</f>
        <v>71349</v>
      </c>
      <c r="D29" s="41">
        <f>SUM(D30:D31)</f>
        <v>8192</v>
      </c>
      <c r="E29" s="41"/>
      <c r="F29" s="41">
        <f t="shared" ref="F29:H29" si="3">SUM(F30:F31)</f>
        <v>31577</v>
      </c>
      <c r="G29" s="41"/>
      <c r="H29" s="41">
        <f t="shared" si="3"/>
        <v>31580</v>
      </c>
    </row>
    <row r="30" spans="1:10" x14ac:dyDescent="0.2">
      <c r="A30" s="18"/>
      <c r="B30" s="18" t="s">
        <v>47</v>
      </c>
      <c r="C30" s="31">
        <f t="shared" ref="C30:C37" si="4">SUM(D30:H30)</f>
        <v>39107</v>
      </c>
      <c r="D30" s="31">
        <v>3844</v>
      </c>
      <c r="E30" s="31"/>
      <c r="F30" s="31">
        <v>19637</v>
      </c>
      <c r="G30" s="31"/>
      <c r="H30" s="31">
        <v>15626</v>
      </c>
    </row>
    <row r="31" spans="1:10" x14ac:dyDescent="0.2">
      <c r="A31" s="18"/>
      <c r="B31" s="19" t="s">
        <v>48</v>
      </c>
      <c r="C31" s="31">
        <f t="shared" si="4"/>
        <v>32242</v>
      </c>
      <c r="D31" s="31">
        <v>4348</v>
      </c>
      <c r="E31" s="31"/>
      <c r="F31" s="31">
        <v>11940</v>
      </c>
      <c r="G31" s="31"/>
      <c r="H31" s="31">
        <v>15954</v>
      </c>
    </row>
    <row r="32" spans="1:10" ht="17.25" customHeight="1" x14ac:dyDescent="0.2">
      <c r="A32" s="19" t="s">
        <v>20</v>
      </c>
      <c r="B32" s="19"/>
      <c r="C32" s="31">
        <f t="shared" si="4"/>
        <v>17590</v>
      </c>
      <c r="D32" s="41">
        <f>SUM(D33:D34)</f>
        <v>2500</v>
      </c>
      <c r="E32" s="41"/>
      <c r="F32" s="41">
        <f t="shared" ref="F32:H32" si="5">SUM(F33:F34)</f>
        <v>13854</v>
      </c>
      <c r="G32" s="41"/>
      <c r="H32" s="41">
        <f t="shared" si="5"/>
        <v>1236</v>
      </c>
    </row>
    <row r="33" spans="1:13" x14ac:dyDescent="0.2">
      <c r="A33" s="18"/>
      <c r="B33" s="18" t="s">
        <v>47</v>
      </c>
      <c r="C33" s="31">
        <f t="shared" si="4"/>
        <v>10390</v>
      </c>
      <c r="D33" s="31">
        <v>1185</v>
      </c>
      <c r="E33" s="31"/>
      <c r="F33" s="31">
        <v>8296</v>
      </c>
      <c r="G33" s="31"/>
      <c r="H33" s="31">
        <v>909</v>
      </c>
    </row>
    <row r="34" spans="1:13" x14ac:dyDescent="0.2">
      <c r="A34" s="18"/>
      <c r="B34" s="19" t="s">
        <v>48</v>
      </c>
      <c r="C34" s="31">
        <f t="shared" si="4"/>
        <v>7200</v>
      </c>
      <c r="D34" s="31">
        <v>1315</v>
      </c>
      <c r="E34" s="31"/>
      <c r="F34" s="31">
        <v>5558</v>
      </c>
      <c r="G34" s="31"/>
      <c r="H34" s="31">
        <v>327</v>
      </c>
    </row>
    <row r="35" spans="1:13" ht="17.25" customHeight="1" x14ac:dyDescent="0.2">
      <c r="A35" s="19" t="s">
        <v>24</v>
      </c>
      <c r="B35" s="19"/>
      <c r="C35" s="31">
        <f t="shared" si="4"/>
        <v>110087</v>
      </c>
      <c r="D35" s="41">
        <f>SUM(D36:D37)</f>
        <v>23196</v>
      </c>
      <c r="E35" s="41"/>
      <c r="F35" s="41">
        <f t="shared" ref="F35:H35" si="6">SUM(F36:F37)</f>
        <v>35786</v>
      </c>
      <c r="G35" s="41"/>
      <c r="H35" s="41">
        <f t="shared" si="6"/>
        <v>51105</v>
      </c>
    </row>
    <row r="36" spans="1:13" x14ac:dyDescent="0.2">
      <c r="A36" s="18"/>
      <c r="B36" s="18" t="s">
        <v>47</v>
      </c>
      <c r="C36" s="31">
        <f t="shared" si="4"/>
        <v>65654</v>
      </c>
      <c r="D36" s="31">
        <v>12345</v>
      </c>
      <c r="E36" s="31"/>
      <c r="F36" s="31">
        <v>23489</v>
      </c>
      <c r="G36" s="31"/>
      <c r="H36" s="31">
        <v>29820</v>
      </c>
    </row>
    <row r="37" spans="1:13" ht="12.75" thickBot="1" x14ac:dyDescent="0.25">
      <c r="A37" s="18"/>
      <c r="B37" s="19" t="s">
        <v>48</v>
      </c>
      <c r="C37" s="31">
        <f t="shared" si="4"/>
        <v>44433</v>
      </c>
      <c r="D37" s="31">
        <v>10851</v>
      </c>
      <c r="E37" s="31"/>
      <c r="F37" s="31">
        <v>12297</v>
      </c>
      <c r="G37" s="31"/>
      <c r="H37" s="31">
        <v>21285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37" t="s">
        <v>64</v>
      </c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F5 D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6931-C321-448D-A2E5-AEBBD48E2C46}">
  <dimension ref="A1:M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35" t="s">
        <v>61</v>
      </c>
      <c r="B2" s="3"/>
      <c r="I2" s="4"/>
      <c r="J2" s="4"/>
    </row>
    <row r="3" spans="1:11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1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1" x14ac:dyDescent="0.2">
      <c r="A5" s="12" t="s">
        <v>5</v>
      </c>
      <c r="B5" s="12"/>
      <c r="C5" s="30">
        <f>SUM(C20,C15,C6)</f>
        <v>67858</v>
      </c>
      <c r="D5" s="30">
        <f>SUM(D20,D15,D6)</f>
        <v>132366</v>
      </c>
      <c r="E5" s="30"/>
      <c r="F5" s="30">
        <f>SUM(F20,F15,F6)</f>
        <v>195692</v>
      </c>
      <c r="G5" s="30"/>
      <c r="H5" s="30">
        <f>SUM(H20,H15,H6)</f>
        <v>395916</v>
      </c>
      <c r="I5" s="13">
        <v>0</v>
      </c>
      <c r="J5" s="13">
        <v>0</v>
      </c>
      <c r="K5" s="14"/>
    </row>
    <row r="6" spans="1:11" x14ac:dyDescent="0.2">
      <c r="A6" s="2" t="s">
        <v>10</v>
      </c>
      <c r="B6" s="12"/>
      <c r="C6" s="41">
        <f>SUM(C7:C14)</f>
        <v>37253</v>
      </c>
      <c r="D6" s="41">
        <f>SUM(D7:D14)</f>
        <v>33817</v>
      </c>
      <c r="E6" s="41"/>
      <c r="F6" s="41">
        <f>SUM(F7:F14)</f>
        <v>107220</v>
      </c>
      <c r="G6" s="41"/>
      <c r="H6" s="41">
        <f>SUM(H7:H14)</f>
        <v>178290</v>
      </c>
      <c r="I6" s="13"/>
      <c r="J6" s="13"/>
    </row>
    <row r="7" spans="1:11" x14ac:dyDescent="0.2">
      <c r="B7" s="2" t="s">
        <v>11</v>
      </c>
      <c r="C7" s="41">
        <v>9893</v>
      </c>
      <c r="D7" s="56" t="s">
        <v>37</v>
      </c>
      <c r="E7" s="31"/>
      <c r="F7" s="31">
        <v>12</v>
      </c>
      <c r="G7" s="31"/>
      <c r="H7" s="42">
        <f>SUM(C7:F7)</f>
        <v>9905</v>
      </c>
      <c r="I7" s="14"/>
      <c r="J7" s="14"/>
    </row>
    <row r="8" spans="1:11" x14ac:dyDescent="0.2">
      <c r="B8" s="2" t="s">
        <v>12</v>
      </c>
      <c r="C8" s="41">
        <v>2207</v>
      </c>
      <c r="D8" s="41">
        <v>1202</v>
      </c>
      <c r="E8" s="31"/>
      <c r="F8" s="31">
        <v>6966</v>
      </c>
      <c r="G8" s="31"/>
      <c r="H8" s="42">
        <f t="shared" ref="H8:H14" si="0">SUM(C8:F8)</f>
        <v>10375</v>
      </c>
      <c r="I8" s="14"/>
      <c r="J8" s="14"/>
    </row>
    <row r="9" spans="1:11" x14ac:dyDescent="0.2">
      <c r="B9" s="2" t="s">
        <v>13</v>
      </c>
      <c r="C9" s="41">
        <v>3659</v>
      </c>
      <c r="D9" s="41">
        <v>1272</v>
      </c>
      <c r="E9" s="31"/>
      <c r="F9" s="31">
        <v>9149</v>
      </c>
      <c r="G9" s="31"/>
      <c r="H9" s="42">
        <f t="shared" si="0"/>
        <v>14080</v>
      </c>
      <c r="I9" s="14"/>
      <c r="J9" s="14"/>
    </row>
    <row r="10" spans="1:11" x14ac:dyDescent="0.2">
      <c r="B10" s="2" t="s">
        <v>14</v>
      </c>
      <c r="C10" s="41">
        <v>7737</v>
      </c>
      <c r="D10" s="41">
        <v>2747</v>
      </c>
      <c r="E10" s="31"/>
      <c r="F10" s="31">
        <v>15583</v>
      </c>
      <c r="G10" s="31"/>
      <c r="H10" s="42">
        <f t="shared" si="0"/>
        <v>26067</v>
      </c>
      <c r="I10" s="14"/>
      <c r="J10" s="14"/>
    </row>
    <row r="11" spans="1:11" x14ac:dyDescent="0.2">
      <c r="B11" s="2" t="s">
        <v>15</v>
      </c>
      <c r="C11" s="41">
        <v>8975</v>
      </c>
      <c r="D11" s="41">
        <v>24288</v>
      </c>
      <c r="E11" s="31"/>
      <c r="F11" s="31">
        <v>59105</v>
      </c>
      <c r="G11" s="31"/>
      <c r="H11" s="42">
        <f t="shared" si="0"/>
        <v>92368</v>
      </c>
      <c r="I11" s="14"/>
      <c r="J11" s="14"/>
    </row>
    <row r="12" spans="1:11" x14ac:dyDescent="0.2">
      <c r="B12" s="2" t="s">
        <v>17</v>
      </c>
      <c r="C12" s="41">
        <v>2797</v>
      </c>
      <c r="D12" s="41">
        <v>1477</v>
      </c>
      <c r="E12" s="31"/>
      <c r="F12" s="31">
        <v>6081</v>
      </c>
      <c r="G12" s="31"/>
      <c r="H12" s="42">
        <f t="shared" si="0"/>
        <v>10355</v>
      </c>
      <c r="I12" s="14"/>
      <c r="J12" s="14"/>
    </row>
    <row r="13" spans="1:11" ht="12" customHeight="1" x14ac:dyDescent="0.2">
      <c r="B13" s="2" t="s">
        <v>18</v>
      </c>
      <c r="C13" s="41">
        <v>1830</v>
      </c>
      <c r="D13" s="41">
        <v>1385</v>
      </c>
      <c r="E13" s="31"/>
      <c r="F13" s="31">
        <v>5588</v>
      </c>
      <c r="G13" s="31"/>
      <c r="H13" s="42">
        <f t="shared" si="0"/>
        <v>8803</v>
      </c>
      <c r="I13" s="14"/>
      <c r="J13" s="14"/>
    </row>
    <row r="14" spans="1:11" ht="12" customHeight="1" x14ac:dyDescent="0.2">
      <c r="B14" s="2" t="s">
        <v>19</v>
      </c>
      <c r="C14" s="41">
        <v>155</v>
      </c>
      <c r="D14" s="41">
        <v>1446</v>
      </c>
      <c r="E14" s="31"/>
      <c r="F14" s="31">
        <f>4597+139</f>
        <v>4736</v>
      </c>
      <c r="G14" s="31"/>
      <c r="H14" s="42">
        <f t="shared" si="0"/>
        <v>6337</v>
      </c>
      <c r="I14" s="14"/>
      <c r="J14" s="14"/>
    </row>
    <row r="15" spans="1:11" ht="12" customHeight="1" x14ac:dyDescent="0.2">
      <c r="A15" s="2" t="s">
        <v>20</v>
      </c>
      <c r="C15" s="41">
        <f>SUM(C16:C19)</f>
        <v>3031</v>
      </c>
      <c r="D15" s="41">
        <f t="shared" ref="D15:F15" si="1">SUM(D16:D19)</f>
        <v>16212</v>
      </c>
      <c r="E15" s="41"/>
      <c r="F15" s="41">
        <f t="shared" si="1"/>
        <v>9238</v>
      </c>
      <c r="G15" s="41"/>
      <c r="H15" s="41">
        <f t="shared" ref="H15" si="2">SUM(H16:H19)</f>
        <v>28481</v>
      </c>
      <c r="I15" s="14"/>
      <c r="J15" s="14"/>
    </row>
    <row r="16" spans="1:11" x14ac:dyDescent="0.2">
      <c r="B16" s="2" t="s">
        <v>21</v>
      </c>
      <c r="C16" s="42">
        <v>2356</v>
      </c>
      <c r="D16" s="42">
        <v>6077</v>
      </c>
      <c r="E16" s="41"/>
      <c r="F16" s="31">
        <v>5607</v>
      </c>
      <c r="G16" s="41"/>
      <c r="H16" s="42">
        <f>SUM(C16:F16)</f>
        <v>14040</v>
      </c>
      <c r="I16" s="14"/>
      <c r="J16" s="14"/>
    </row>
    <row r="17" spans="1:10" x14ac:dyDescent="0.2">
      <c r="B17" s="2" t="s">
        <v>12</v>
      </c>
      <c r="C17" s="42">
        <v>578</v>
      </c>
      <c r="D17" s="42">
        <v>1737</v>
      </c>
      <c r="E17" s="41"/>
      <c r="F17" s="31">
        <v>1336</v>
      </c>
      <c r="G17" s="41"/>
      <c r="H17" s="42">
        <f t="shared" ref="H17:H19" si="3">SUM(C17:F17)</f>
        <v>3651</v>
      </c>
      <c r="I17" s="14"/>
      <c r="J17" s="14"/>
    </row>
    <row r="18" spans="1:10" x14ac:dyDescent="0.2">
      <c r="B18" s="2" t="s">
        <v>36</v>
      </c>
      <c r="C18" s="43" t="s">
        <v>37</v>
      </c>
      <c r="D18" s="42">
        <v>2881</v>
      </c>
      <c r="E18" s="41"/>
      <c r="F18" s="31">
        <v>880</v>
      </c>
      <c r="G18" s="41"/>
      <c r="H18" s="42">
        <f t="shared" si="3"/>
        <v>3761</v>
      </c>
      <c r="I18" s="14"/>
      <c r="J18" s="14"/>
    </row>
    <row r="19" spans="1:10" x14ac:dyDescent="0.2">
      <c r="B19" s="2" t="s">
        <v>23</v>
      </c>
      <c r="C19" s="43">
        <v>97</v>
      </c>
      <c r="D19" s="42">
        <f>471+1459+2409+1178</f>
        <v>5517</v>
      </c>
      <c r="E19" s="41"/>
      <c r="F19" s="31">
        <f>87+343+359+626</f>
        <v>1415</v>
      </c>
      <c r="G19" s="41"/>
      <c r="H19" s="42">
        <f t="shared" si="3"/>
        <v>7029</v>
      </c>
      <c r="I19" s="14"/>
      <c r="J19" s="14"/>
    </row>
    <row r="20" spans="1:10" ht="12" customHeight="1" x14ac:dyDescent="0.2">
      <c r="A20" s="2" t="s">
        <v>24</v>
      </c>
      <c r="C20" s="41">
        <f>SUM(C21:C28)</f>
        <v>27574</v>
      </c>
      <c r="D20" s="41">
        <f t="shared" ref="D20" si="4">SUM(D21:D28)</f>
        <v>82337</v>
      </c>
      <c r="E20" s="41"/>
      <c r="F20" s="41">
        <f t="shared" ref="F20" si="5">SUM(F21:F28)</f>
        <v>79234</v>
      </c>
      <c r="G20" s="41"/>
      <c r="H20" s="41">
        <f t="shared" ref="H20" si="6">SUM(H21:H28)</f>
        <v>189145</v>
      </c>
      <c r="I20" s="14"/>
      <c r="J20" s="14"/>
    </row>
    <row r="21" spans="1:10" x14ac:dyDescent="0.2">
      <c r="B21" s="2" t="s">
        <v>25</v>
      </c>
      <c r="C21" s="42">
        <v>22862</v>
      </c>
      <c r="D21" s="42">
        <v>26341</v>
      </c>
      <c r="E21" s="31"/>
      <c r="F21" s="31">
        <v>35647</v>
      </c>
      <c r="G21" s="31"/>
      <c r="H21" s="42">
        <f>SUM(C21:F21)</f>
        <v>84850</v>
      </c>
      <c r="I21" s="14"/>
      <c r="J21" s="14"/>
    </row>
    <row r="22" spans="1:10" ht="12" customHeight="1" x14ac:dyDescent="0.2">
      <c r="B22" s="2" t="s">
        <v>26</v>
      </c>
      <c r="C22" s="42">
        <v>368</v>
      </c>
      <c r="D22" s="42">
        <v>29638</v>
      </c>
      <c r="E22" s="31"/>
      <c r="F22" s="31">
        <v>27047</v>
      </c>
      <c r="G22" s="31"/>
      <c r="H22" s="42">
        <f t="shared" ref="H22:H28" si="7">SUM(C22:F22)</f>
        <v>57053</v>
      </c>
      <c r="I22" s="14"/>
      <c r="J22" s="14"/>
    </row>
    <row r="23" spans="1:10" ht="12" customHeight="1" x14ac:dyDescent="0.2">
      <c r="B23" s="2" t="s">
        <v>40</v>
      </c>
      <c r="C23" s="42">
        <v>391</v>
      </c>
      <c r="D23" s="42">
        <v>3898</v>
      </c>
      <c r="E23" s="31"/>
      <c r="F23" s="31">
        <v>1809</v>
      </c>
      <c r="G23" s="31"/>
      <c r="H23" s="42">
        <f t="shared" si="7"/>
        <v>6098</v>
      </c>
      <c r="I23" s="14"/>
      <c r="J23" s="14"/>
    </row>
    <row r="24" spans="1:10" ht="12" customHeight="1" x14ac:dyDescent="0.2">
      <c r="B24" s="2" t="s">
        <v>28</v>
      </c>
      <c r="C24" s="42">
        <v>1380</v>
      </c>
      <c r="D24" s="42">
        <v>6841</v>
      </c>
      <c r="E24" s="31"/>
      <c r="F24" s="31">
        <v>1757</v>
      </c>
      <c r="G24" s="31"/>
      <c r="H24" s="42">
        <f t="shared" si="7"/>
        <v>9978</v>
      </c>
      <c r="I24" s="14"/>
      <c r="J24" s="14"/>
    </row>
    <row r="25" spans="1:10" ht="12" customHeight="1" x14ac:dyDescent="0.2">
      <c r="B25" s="2" t="s">
        <v>29</v>
      </c>
      <c r="C25" s="42">
        <v>522</v>
      </c>
      <c r="D25" s="42">
        <v>1083</v>
      </c>
      <c r="E25" s="31"/>
      <c r="F25" s="31">
        <v>3038</v>
      </c>
      <c r="G25" s="31"/>
      <c r="H25" s="42">
        <f t="shared" si="7"/>
        <v>4643</v>
      </c>
      <c r="I25" s="14"/>
      <c r="J25" s="14"/>
    </row>
    <row r="26" spans="1:10" x14ac:dyDescent="0.2">
      <c r="B26" s="2" t="s">
        <v>30</v>
      </c>
      <c r="C26" s="42">
        <v>1244</v>
      </c>
      <c r="D26" s="42">
        <v>8859</v>
      </c>
      <c r="E26" s="31"/>
      <c r="F26" s="31">
        <v>2094</v>
      </c>
      <c r="G26" s="31"/>
      <c r="H26" s="42">
        <f t="shared" si="7"/>
        <v>12197</v>
      </c>
      <c r="I26" s="14"/>
      <c r="J26" s="14"/>
    </row>
    <row r="27" spans="1:10" ht="12" customHeight="1" x14ac:dyDescent="0.2">
      <c r="B27" s="2" t="s">
        <v>31</v>
      </c>
      <c r="C27" s="42">
        <v>540</v>
      </c>
      <c r="D27" s="42">
        <v>1332</v>
      </c>
      <c r="E27" s="31"/>
      <c r="F27" s="31">
        <v>3604</v>
      </c>
      <c r="G27" s="31"/>
      <c r="H27" s="42">
        <f t="shared" si="7"/>
        <v>5476</v>
      </c>
      <c r="I27" s="14"/>
      <c r="J27" s="14"/>
    </row>
    <row r="28" spans="1:10" ht="12" customHeight="1" thickBot="1" x14ac:dyDescent="0.25">
      <c r="B28" s="2" t="s">
        <v>23</v>
      </c>
      <c r="C28" s="42">
        <v>267</v>
      </c>
      <c r="D28" s="42">
        <f>888+1050+137+711+1140+419</f>
        <v>4345</v>
      </c>
      <c r="E28" s="32"/>
      <c r="F28" s="32">
        <f>1559+1217+9+364+433+656</f>
        <v>4238</v>
      </c>
      <c r="G28" s="32"/>
      <c r="H28" s="42">
        <f t="shared" si="7"/>
        <v>8850</v>
      </c>
      <c r="I28" s="14"/>
      <c r="J28" s="14"/>
    </row>
    <row r="29" spans="1:10" ht="12" customHeight="1" x14ac:dyDescent="0.2">
      <c r="A29" s="17" t="s">
        <v>32</v>
      </c>
      <c r="B29" s="5"/>
      <c r="C29" s="5"/>
      <c r="D29" s="5"/>
      <c r="E29" s="5"/>
      <c r="F29" s="5"/>
      <c r="G29" s="5"/>
      <c r="H29" s="5"/>
      <c r="I29" s="16"/>
      <c r="J29" s="16"/>
    </row>
    <row r="30" spans="1:10" x14ac:dyDescent="0.2">
      <c r="A30" s="37" t="s">
        <v>62</v>
      </c>
      <c r="I30" s="14"/>
      <c r="J30" s="14"/>
    </row>
    <row r="32" spans="1:10" ht="22.9" customHeight="1" thickBot="1" x14ac:dyDescent="0.3">
      <c r="A32" s="38" t="s">
        <v>63</v>
      </c>
      <c r="C32" s="44"/>
      <c r="D32" s="44"/>
      <c r="E32" s="44"/>
      <c r="F32" s="44"/>
      <c r="G32" s="44"/>
      <c r="H32" s="44"/>
    </row>
    <row r="33" spans="1:8" x14ac:dyDescent="0.2">
      <c r="A33" s="25"/>
      <c r="B33" s="25"/>
      <c r="C33" s="53" t="s">
        <v>5</v>
      </c>
      <c r="D33" s="51" t="s">
        <v>49</v>
      </c>
      <c r="E33" s="25"/>
      <c r="F33" s="51" t="s">
        <v>50</v>
      </c>
      <c r="G33" s="25"/>
      <c r="H33" s="52" t="s">
        <v>51</v>
      </c>
    </row>
    <row r="34" spans="1:8" x14ac:dyDescent="0.2">
      <c r="A34" s="29" t="s">
        <v>5</v>
      </c>
      <c r="B34" s="29"/>
      <c r="C34" s="30">
        <f>SUM(D34:H34)</f>
        <v>200091</v>
      </c>
      <c r="D34" s="30">
        <f>SUM(D35:D36)</f>
        <v>33100</v>
      </c>
      <c r="E34" s="30"/>
      <c r="F34" s="30">
        <f t="shared" ref="F34:H34" si="8">SUM(F35:F36)</f>
        <v>83016</v>
      </c>
      <c r="G34" s="30"/>
      <c r="H34" s="30">
        <f t="shared" si="8"/>
        <v>83975</v>
      </c>
    </row>
    <row r="35" spans="1:8" x14ac:dyDescent="0.2">
      <c r="A35" s="19"/>
      <c r="B35" s="18" t="s">
        <v>47</v>
      </c>
      <c r="C35" s="31">
        <f t="shared" ref="C35:C36" si="9">SUM(D35:H35)</f>
        <v>116394</v>
      </c>
      <c r="D35" s="46">
        <f>SUM(D38,D41,D44)</f>
        <v>16514</v>
      </c>
      <c r="E35" s="47"/>
      <c r="F35" s="46">
        <f>SUM(F38,F41,F44)</f>
        <v>52154</v>
      </c>
      <c r="G35" s="47"/>
      <c r="H35" s="46">
        <f>SUM(H38,H41,H44)</f>
        <v>47726</v>
      </c>
    </row>
    <row r="36" spans="1:8" x14ac:dyDescent="0.2">
      <c r="A36" s="19"/>
      <c r="B36" s="19" t="s">
        <v>48</v>
      </c>
      <c r="C36" s="31">
        <f t="shared" si="9"/>
        <v>83697</v>
      </c>
      <c r="D36" s="46">
        <f>SUM(D39,D42,D45)</f>
        <v>16586</v>
      </c>
      <c r="E36" s="47"/>
      <c r="F36" s="46">
        <f>SUM(F39,F42,F45)</f>
        <v>30862</v>
      </c>
      <c r="G36" s="47"/>
      <c r="H36" s="46">
        <f>SUM(H39,H42,H45)</f>
        <v>36249</v>
      </c>
    </row>
    <row r="37" spans="1:8" x14ac:dyDescent="0.2">
      <c r="A37" s="19" t="s">
        <v>10</v>
      </c>
      <c r="B37" s="19"/>
      <c r="C37" s="31">
        <f>SUM(D37:H37)</f>
        <v>71071</v>
      </c>
      <c r="D37" s="41">
        <f>SUM(D38:D39)</f>
        <v>7695</v>
      </c>
      <c r="E37" s="41">
        <f t="shared" ref="E37:H37" si="10">SUM(E38:E39)</f>
        <v>0</v>
      </c>
      <c r="F37" s="41">
        <f t="shared" si="10"/>
        <v>31899</v>
      </c>
      <c r="G37" s="41">
        <f t="shared" si="10"/>
        <v>0</v>
      </c>
      <c r="H37" s="41">
        <f t="shared" si="10"/>
        <v>31477</v>
      </c>
    </row>
    <row r="38" spans="1:8" x14ac:dyDescent="0.2">
      <c r="A38" s="18"/>
      <c r="B38" s="18" t="s">
        <v>47</v>
      </c>
      <c r="C38" s="31">
        <f t="shared" ref="C38:C45" si="11">SUM(D38:H38)</f>
        <v>37624</v>
      </c>
      <c r="D38" s="42">
        <v>3309</v>
      </c>
      <c r="E38" s="42"/>
      <c r="F38" s="42">
        <v>19196</v>
      </c>
      <c r="G38" s="42"/>
      <c r="H38" s="42">
        <v>15119</v>
      </c>
    </row>
    <row r="39" spans="1:8" x14ac:dyDescent="0.2">
      <c r="A39" s="18"/>
      <c r="B39" s="19" t="s">
        <v>48</v>
      </c>
      <c r="C39" s="31">
        <f t="shared" si="11"/>
        <v>33447</v>
      </c>
      <c r="D39" s="42">
        <v>4386</v>
      </c>
      <c r="E39" s="42"/>
      <c r="F39" s="42">
        <v>12703</v>
      </c>
      <c r="G39" s="42"/>
      <c r="H39" s="42">
        <v>16358</v>
      </c>
    </row>
    <row r="40" spans="1:8" x14ac:dyDescent="0.2">
      <c r="A40" s="19" t="s">
        <v>20</v>
      </c>
      <c r="B40" s="19"/>
      <c r="C40" s="31">
        <f t="shared" si="11"/>
        <v>19243</v>
      </c>
      <c r="D40" s="41">
        <f>SUM(D41:D42)</f>
        <v>2522</v>
      </c>
      <c r="E40" s="41">
        <f t="shared" ref="E40:H40" si="12">SUM(E41:E42)</f>
        <v>0</v>
      </c>
      <c r="F40" s="41">
        <f t="shared" si="12"/>
        <v>15586</v>
      </c>
      <c r="G40" s="41">
        <f t="shared" si="12"/>
        <v>0</v>
      </c>
      <c r="H40" s="41">
        <f t="shared" si="12"/>
        <v>1135</v>
      </c>
    </row>
    <row r="41" spans="1:8" x14ac:dyDescent="0.2">
      <c r="A41" s="18"/>
      <c r="B41" s="18" t="s">
        <v>47</v>
      </c>
      <c r="C41" s="31">
        <f t="shared" si="11"/>
        <v>11392</v>
      </c>
      <c r="D41" s="42">
        <v>1193</v>
      </c>
      <c r="E41" s="42"/>
      <c r="F41" s="42">
        <v>9318</v>
      </c>
      <c r="G41" s="42"/>
      <c r="H41" s="42">
        <v>881</v>
      </c>
    </row>
    <row r="42" spans="1:8" x14ac:dyDescent="0.2">
      <c r="A42" s="18"/>
      <c r="B42" s="19" t="s">
        <v>48</v>
      </c>
      <c r="C42" s="31">
        <f t="shared" si="11"/>
        <v>7851</v>
      </c>
      <c r="D42" s="42">
        <v>1329</v>
      </c>
      <c r="E42" s="42"/>
      <c r="F42" s="42">
        <v>6268</v>
      </c>
      <c r="G42" s="42"/>
      <c r="H42" s="42">
        <v>254</v>
      </c>
    </row>
    <row r="43" spans="1:8" x14ac:dyDescent="0.2">
      <c r="A43" s="19" t="s">
        <v>24</v>
      </c>
      <c r="B43" s="19"/>
      <c r="C43" s="31">
        <f t="shared" si="11"/>
        <v>109777</v>
      </c>
      <c r="D43" s="41">
        <f>SUM(D44:D45)</f>
        <v>22883</v>
      </c>
      <c r="E43" s="41">
        <f t="shared" ref="E43:H43" si="13">SUM(E44:E45)</f>
        <v>0</v>
      </c>
      <c r="F43" s="41">
        <f t="shared" si="13"/>
        <v>35531</v>
      </c>
      <c r="G43" s="41">
        <f t="shared" si="13"/>
        <v>0</v>
      </c>
      <c r="H43" s="41">
        <f t="shared" si="13"/>
        <v>51363</v>
      </c>
    </row>
    <row r="44" spans="1:8" x14ac:dyDescent="0.2">
      <c r="A44" s="18"/>
      <c r="B44" s="18" t="s">
        <v>47</v>
      </c>
      <c r="C44" s="31">
        <f t="shared" si="11"/>
        <v>67378</v>
      </c>
      <c r="D44" s="31">
        <v>12012</v>
      </c>
      <c r="E44" s="31"/>
      <c r="F44" s="31">
        <v>23640</v>
      </c>
      <c r="G44" s="31"/>
      <c r="H44" s="31">
        <v>31726</v>
      </c>
    </row>
    <row r="45" spans="1:8" ht="12.75" thickBot="1" x14ac:dyDescent="0.25">
      <c r="A45" s="18"/>
      <c r="B45" s="19" t="s">
        <v>48</v>
      </c>
      <c r="C45" s="31">
        <f t="shared" si="11"/>
        <v>42399</v>
      </c>
      <c r="D45" s="31">
        <v>10871</v>
      </c>
      <c r="E45" s="31"/>
      <c r="F45" s="31">
        <v>11891</v>
      </c>
      <c r="G45" s="31"/>
      <c r="H45" s="31">
        <v>19637</v>
      </c>
    </row>
    <row r="46" spans="1:8" ht="12.75" x14ac:dyDescent="0.2">
      <c r="A46" s="34" t="s">
        <v>52</v>
      </c>
      <c r="B46" s="48"/>
      <c r="C46" s="48"/>
      <c r="D46" s="48"/>
      <c r="E46" s="48"/>
      <c r="F46" s="48"/>
      <c r="G46" s="48"/>
      <c r="H46" s="48"/>
    </row>
    <row r="47" spans="1:8" x14ac:dyDescent="0.2">
      <c r="A47" s="37" t="s">
        <v>62</v>
      </c>
    </row>
    <row r="49" spans="1:13" x14ac:dyDescent="0.2">
      <c r="A49" s="54" t="s">
        <v>59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 x14ac:dyDescent="0.2">
      <c r="A50" s="54" t="s">
        <v>60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</sheetData>
  <mergeCells count="1">
    <mergeCell ref="C3:D3"/>
  </mergeCells>
  <pageMargins left="0.7" right="0.7" top="0.75" bottom="0.75" header="0.3" footer="0.3"/>
  <pageSetup paperSize="9" orientation="portrait" r:id="rId1"/>
  <ignoredErrors>
    <ignoredError sqref="H15:H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622C-E01D-4373-BF1E-E4FDA720CDA7}">
  <dimension ref="A1:M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35" t="s">
        <v>44</v>
      </c>
      <c r="B2" s="3"/>
      <c r="I2" s="4"/>
      <c r="J2" s="4"/>
    </row>
    <row r="3" spans="1:11" ht="12" customHeight="1" x14ac:dyDescent="0.2">
      <c r="A3" s="5" t="s">
        <v>2</v>
      </c>
      <c r="B3" s="5"/>
      <c r="C3" s="68" t="s">
        <v>3</v>
      </c>
      <c r="D3" s="68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1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1" x14ac:dyDescent="0.2">
      <c r="A5" s="12" t="s">
        <v>5</v>
      </c>
      <c r="B5" s="12"/>
      <c r="C5" s="30">
        <f>SUM(C20,C15,C6)</f>
        <v>69877</v>
      </c>
      <c r="D5" s="30">
        <f>SUM(D20,D15,D6)</f>
        <v>138062</v>
      </c>
      <c r="E5" s="30"/>
      <c r="F5" s="30">
        <f>SUM(F20,F15,F6)</f>
        <v>180135</v>
      </c>
      <c r="G5" s="30"/>
      <c r="H5" s="30">
        <f>SUM(H20,H15,H6)</f>
        <v>388074</v>
      </c>
      <c r="I5" s="13">
        <v>0</v>
      </c>
      <c r="J5" s="13">
        <v>0</v>
      </c>
      <c r="K5" s="14"/>
    </row>
    <row r="6" spans="1:11" x14ac:dyDescent="0.2">
      <c r="A6" s="2" t="s">
        <v>10</v>
      </c>
      <c r="B6" s="12"/>
      <c r="C6" s="41">
        <f>SUM(C7:C14)</f>
        <v>37489</v>
      </c>
      <c r="D6" s="41">
        <f>SUM(D7:D14)</f>
        <v>36634</v>
      </c>
      <c r="E6" s="41"/>
      <c r="F6" s="41">
        <f>SUM(F7:F14)</f>
        <v>102404</v>
      </c>
      <c r="G6" s="41"/>
      <c r="H6" s="41">
        <f>SUM(H7:H14)</f>
        <v>176527</v>
      </c>
      <c r="I6" s="13"/>
      <c r="J6" s="13"/>
    </row>
    <row r="7" spans="1:11" x14ac:dyDescent="0.2">
      <c r="B7" s="2" t="s">
        <v>11</v>
      </c>
      <c r="C7" s="41">
        <v>9841</v>
      </c>
      <c r="D7" s="41">
        <v>16</v>
      </c>
      <c r="E7" s="31"/>
      <c r="F7" s="31">
        <v>22</v>
      </c>
      <c r="G7" s="31"/>
      <c r="H7" s="42">
        <v>9879</v>
      </c>
      <c r="I7" s="14"/>
      <c r="J7" s="14"/>
    </row>
    <row r="8" spans="1:11" x14ac:dyDescent="0.2">
      <c r="B8" s="2" t="s">
        <v>12</v>
      </c>
      <c r="C8" s="41">
        <v>2374</v>
      </c>
      <c r="D8" s="41">
        <v>1045</v>
      </c>
      <c r="E8" s="31"/>
      <c r="F8" s="31">
        <v>7172</v>
      </c>
      <c r="G8" s="31"/>
      <c r="H8" s="42">
        <v>10591</v>
      </c>
      <c r="I8" s="14"/>
      <c r="J8" s="14"/>
    </row>
    <row r="9" spans="1:11" x14ac:dyDescent="0.2">
      <c r="B9" s="2" t="s">
        <v>13</v>
      </c>
      <c r="C9" s="41">
        <v>3616</v>
      </c>
      <c r="D9" s="41">
        <v>1261</v>
      </c>
      <c r="E9" s="31"/>
      <c r="F9" s="31">
        <v>8746</v>
      </c>
      <c r="G9" s="31"/>
      <c r="H9" s="42">
        <v>13623</v>
      </c>
      <c r="I9" s="14"/>
      <c r="J9" s="14"/>
    </row>
    <row r="10" spans="1:11" x14ac:dyDescent="0.2">
      <c r="B10" s="2" t="s">
        <v>14</v>
      </c>
      <c r="C10" s="41">
        <v>7589</v>
      </c>
      <c r="D10" s="41">
        <v>3178</v>
      </c>
      <c r="E10" s="31"/>
      <c r="F10" s="31">
        <v>13942</v>
      </c>
      <c r="G10" s="31"/>
      <c r="H10" s="42">
        <v>24709</v>
      </c>
      <c r="I10" s="14"/>
      <c r="J10" s="14"/>
    </row>
    <row r="11" spans="1:11" x14ac:dyDescent="0.2">
      <c r="B11" s="2" t="s">
        <v>15</v>
      </c>
      <c r="C11" s="41">
        <v>9371</v>
      </c>
      <c r="D11" s="41">
        <v>26618</v>
      </c>
      <c r="E11" s="31"/>
      <c r="F11" s="31">
        <v>56958</v>
      </c>
      <c r="G11" s="31"/>
      <c r="H11" s="42">
        <v>92947</v>
      </c>
      <c r="I11" s="14"/>
      <c r="J11" s="14"/>
    </row>
    <row r="12" spans="1:11" x14ac:dyDescent="0.2">
      <c r="B12" s="2" t="s">
        <v>17</v>
      </c>
      <c r="C12" s="41">
        <v>2881</v>
      </c>
      <c r="D12" s="41">
        <v>1574</v>
      </c>
      <c r="E12" s="31"/>
      <c r="F12" s="31">
        <v>5736</v>
      </c>
      <c r="G12" s="31"/>
      <c r="H12" s="42">
        <v>10191</v>
      </c>
      <c r="I12" s="14"/>
      <c r="J12" s="14"/>
    </row>
    <row r="13" spans="1:11" ht="12" customHeight="1" x14ac:dyDescent="0.2">
      <c r="B13" s="2" t="s">
        <v>18</v>
      </c>
      <c r="C13" s="41">
        <v>1655</v>
      </c>
      <c r="D13" s="41">
        <v>1440</v>
      </c>
      <c r="E13" s="31"/>
      <c r="F13" s="31">
        <v>5429</v>
      </c>
      <c r="G13" s="31"/>
      <c r="H13" s="42">
        <v>8524</v>
      </c>
      <c r="I13" s="14"/>
      <c r="J13" s="14"/>
    </row>
    <row r="14" spans="1:11" ht="12" customHeight="1" x14ac:dyDescent="0.2">
      <c r="B14" s="2" t="s">
        <v>19</v>
      </c>
      <c r="C14" s="41">
        <v>162</v>
      </c>
      <c r="D14" s="41">
        <v>1502</v>
      </c>
      <c r="E14" s="31"/>
      <c r="F14" s="31">
        <v>4399</v>
      </c>
      <c r="G14" s="31"/>
      <c r="H14" s="42">
        <v>6063</v>
      </c>
      <c r="I14" s="14"/>
      <c r="J14" s="14"/>
    </row>
    <row r="15" spans="1:11" ht="12" customHeight="1" x14ac:dyDescent="0.2">
      <c r="A15" s="2" t="s">
        <v>20</v>
      </c>
      <c r="C15" s="41">
        <f>SUM(C16:C19)</f>
        <v>3371</v>
      </c>
      <c r="D15" s="41">
        <f t="shared" ref="D15" si="0">SUM(D16:D19)</f>
        <v>17206</v>
      </c>
      <c r="E15" s="41"/>
      <c r="F15" s="31">
        <f>H15-D15-C15</f>
        <v>7608</v>
      </c>
      <c r="G15" s="41"/>
      <c r="H15" s="41">
        <f t="shared" ref="H15" si="1">SUM(H16:H19)</f>
        <v>28185</v>
      </c>
      <c r="I15" s="14"/>
      <c r="J15" s="14"/>
    </row>
    <row r="16" spans="1:11" x14ac:dyDescent="0.2">
      <c r="B16" s="2" t="s">
        <v>21</v>
      </c>
      <c r="C16" s="42">
        <v>2744</v>
      </c>
      <c r="D16" s="42">
        <v>6475</v>
      </c>
      <c r="E16" s="41"/>
      <c r="F16" s="31">
        <v>3698</v>
      </c>
      <c r="G16" s="41"/>
      <c r="H16" s="42">
        <v>12917</v>
      </c>
      <c r="I16" s="14"/>
      <c r="J16" s="14"/>
    </row>
    <row r="17" spans="1:10" x14ac:dyDescent="0.2">
      <c r="B17" s="2" t="s">
        <v>12</v>
      </c>
      <c r="C17" s="42">
        <v>504</v>
      </c>
      <c r="D17" s="42">
        <v>1844</v>
      </c>
      <c r="E17" s="41"/>
      <c r="F17" s="31">
        <v>1372</v>
      </c>
      <c r="G17" s="41"/>
      <c r="H17" s="42">
        <v>3720</v>
      </c>
      <c r="I17" s="14"/>
      <c r="J17" s="14"/>
    </row>
    <row r="18" spans="1:10" x14ac:dyDescent="0.2">
      <c r="B18" s="2" t="s">
        <v>36</v>
      </c>
      <c r="C18" s="42">
        <v>59</v>
      </c>
      <c r="D18" s="42">
        <v>3040</v>
      </c>
      <c r="E18" s="41"/>
      <c r="F18" s="31">
        <v>1325</v>
      </c>
      <c r="G18" s="41"/>
      <c r="H18" s="42">
        <v>4424</v>
      </c>
      <c r="I18" s="14"/>
      <c r="J18" s="14"/>
    </row>
    <row r="19" spans="1:10" x14ac:dyDescent="0.2">
      <c r="B19" s="2" t="s">
        <v>23</v>
      </c>
      <c r="C19" s="43">
        <v>64</v>
      </c>
      <c r="D19" s="42">
        <v>5847</v>
      </c>
      <c r="E19" s="41"/>
      <c r="F19" s="31">
        <v>1213</v>
      </c>
      <c r="G19" s="41"/>
      <c r="H19" s="42">
        <v>7124</v>
      </c>
      <c r="I19" s="14"/>
      <c r="J19" s="14"/>
    </row>
    <row r="20" spans="1:10" ht="12" customHeight="1" x14ac:dyDescent="0.2">
      <c r="A20" s="2" t="s">
        <v>24</v>
      </c>
      <c r="C20" s="41">
        <f>SUM(C21:C28)</f>
        <v>29017</v>
      </c>
      <c r="D20" s="41">
        <f t="shared" ref="D20" si="2">SUM(D21:D28)</f>
        <v>84222</v>
      </c>
      <c r="E20" s="41"/>
      <c r="F20" s="41">
        <f t="shared" ref="F20" si="3">SUM(F21:F28)</f>
        <v>70123</v>
      </c>
      <c r="G20" s="41"/>
      <c r="H20" s="41">
        <f t="shared" ref="H20" si="4">SUM(H21:H28)</f>
        <v>183362</v>
      </c>
      <c r="I20" s="14"/>
      <c r="J20" s="14"/>
    </row>
    <row r="21" spans="1:10" x14ac:dyDescent="0.2">
      <c r="B21" s="2" t="s">
        <v>25</v>
      </c>
      <c r="C21" s="42">
        <v>24623</v>
      </c>
      <c r="D21" s="42">
        <v>28909</v>
      </c>
      <c r="E21" s="31"/>
      <c r="F21" s="31">
        <v>33299</v>
      </c>
      <c r="G21" s="31"/>
      <c r="H21" s="42">
        <v>86831</v>
      </c>
      <c r="I21" s="14"/>
      <c r="J21" s="14"/>
    </row>
    <row r="22" spans="1:10" ht="12" customHeight="1" x14ac:dyDescent="0.2">
      <c r="B22" s="2" t="s">
        <v>26</v>
      </c>
      <c r="C22" s="42">
        <v>308</v>
      </c>
      <c r="D22" s="42">
        <v>28739</v>
      </c>
      <c r="E22" s="31"/>
      <c r="F22" s="31">
        <v>23659</v>
      </c>
      <c r="G22" s="31"/>
      <c r="H22" s="42">
        <v>52706</v>
      </c>
      <c r="I22" s="14"/>
      <c r="J22" s="14"/>
    </row>
    <row r="23" spans="1:10" ht="12" customHeight="1" x14ac:dyDescent="0.2">
      <c r="B23" s="2" t="s">
        <v>40</v>
      </c>
      <c r="C23" s="42">
        <v>533</v>
      </c>
      <c r="D23" s="42">
        <v>3301</v>
      </c>
      <c r="E23" s="31"/>
      <c r="F23" s="31">
        <v>1197</v>
      </c>
      <c r="G23" s="31"/>
      <c r="H23" s="42">
        <v>5031</v>
      </c>
      <c r="I23" s="14"/>
      <c r="J23" s="14"/>
    </row>
    <row r="24" spans="1:10" ht="12" customHeight="1" x14ac:dyDescent="0.2">
      <c r="B24" s="2" t="s">
        <v>28</v>
      </c>
      <c r="C24" s="42">
        <v>824</v>
      </c>
      <c r="D24" s="42">
        <v>6831</v>
      </c>
      <c r="E24" s="31"/>
      <c r="F24" s="31">
        <v>1601</v>
      </c>
      <c r="G24" s="31"/>
      <c r="H24" s="42">
        <v>9256</v>
      </c>
      <c r="I24" s="14"/>
      <c r="J24" s="14"/>
    </row>
    <row r="25" spans="1:10" ht="12" customHeight="1" x14ac:dyDescent="0.2">
      <c r="B25" s="2" t="s">
        <v>29</v>
      </c>
      <c r="C25" s="42">
        <v>548</v>
      </c>
      <c r="D25" s="42">
        <v>1037</v>
      </c>
      <c r="E25" s="31"/>
      <c r="F25" s="31">
        <v>2327</v>
      </c>
      <c r="G25" s="31"/>
      <c r="H25" s="42">
        <v>3912</v>
      </c>
      <c r="I25" s="14"/>
      <c r="J25" s="14"/>
    </row>
    <row r="26" spans="1:10" x14ac:dyDescent="0.2">
      <c r="B26" s="2" t="s">
        <v>30</v>
      </c>
      <c r="C26" s="42">
        <v>1199</v>
      </c>
      <c r="D26" s="42">
        <v>10167</v>
      </c>
      <c r="E26" s="31"/>
      <c r="F26" s="31">
        <v>2084</v>
      </c>
      <c r="G26" s="31"/>
      <c r="H26" s="42">
        <v>13450</v>
      </c>
      <c r="I26" s="14"/>
      <c r="J26" s="14"/>
    </row>
    <row r="27" spans="1:10" ht="12" customHeight="1" x14ac:dyDescent="0.2">
      <c r="B27" s="2" t="s">
        <v>31</v>
      </c>
      <c r="C27" s="42">
        <v>727</v>
      </c>
      <c r="D27" s="42">
        <v>1199</v>
      </c>
      <c r="E27" s="31"/>
      <c r="F27" s="31">
        <v>2282</v>
      </c>
      <c r="G27" s="31"/>
      <c r="H27" s="42">
        <v>4208</v>
      </c>
      <c r="I27" s="14"/>
      <c r="J27" s="14"/>
    </row>
    <row r="28" spans="1:10" ht="12" customHeight="1" thickBot="1" x14ac:dyDescent="0.25">
      <c r="B28" s="2" t="s">
        <v>23</v>
      </c>
      <c r="C28" s="42">
        <v>255</v>
      </c>
      <c r="D28" s="42">
        <v>4039</v>
      </c>
      <c r="E28" s="32"/>
      <c r="F28" s="32">
        <v>3674</v>
      </c>
      <c r="G28" s="32"/>
      <c r="H28" s="42">
        <v>7968</v>
      </c>
      <c r="I28" s="14"/>
      <c r="J28" s="14"/>
    </row>
    <row r="29" spans="1:10" ht="12" customHeight="1" x14ac:dyDescent="0.2">
      <c r="A29" s="17" t="s">
        <v>32</v>
      </c>
      <c r="B29" s="5"/>
      <c r="C29" s="5"/>
      <c r="D29" s="5"/>
      <c r="E29" s="5"/>
      <c r="F29" s="5"/>
      <c r="G29" s="5"/>
      <c r="H29" s="5"/>
      <c r="I29" s="16"/>
      <c r="J29" s="16"/>
    </row>
    <row r="30" spans="1:10" x14ac:dyDescent="0.2">
      <c r="A30" s="37" t="s">
        <v>45</v>
      </c>
      <c r="I30" s="14"/>
      <c r="J30" s="14"/>
    </row>
    <row r="32" spans="1:10" ht="22.9" customHeight="1" thickBot="1" x14ac:dyDescent="0.3">
      <c r="A32" s="38" t="s">
        <v>46</v>
      </c>
      <c r="C32" s="44"/>
      <c r="D32" s="44"/>
      <c r="E32" s="44"/>
      <c r="F32" s="44"/>
      <c r="G32" s="44"/>
      <c r="H32" s="44"/>
    </row>
    <row r="33" spans="1:8" x14ac:dyDescent="0.2">
      <c r="A33" s="25"/>
      <c r="B33" s="25"/>
      <c r="C33" s="53" t="s">
        <v>5</v>
      </c>
      <c r="D33" s="51" t="s">
        <v>49</v>
      </c>
      <c r="E33" s="25"/>
      <c r="F33" s="51" t="s">
        <v>50</v>
      </c>
      <c r="G33" s="25"/>
      <c r="H33" s="52" t="s">
        <v>51</v>
      </c>
    </row>
    <row r="34" spans="1:8" x14ac:dyDescent="0.2">
      <c r="A34" s="29" t="s">
        <v>5</v>
      </c>
      <c r="B34" s="29"/>
      <c r="C34" s="30">
        <f>SUM(D34:H34)</f>
        <v>207867</v>
      </c>
      <c r="D34" s="30">
        <f>SUM(D35:D36)</f>
        <v>34245</v>
      </c>
      <c r="E34" s="30"/>
      <c r="F34" s="30">
        <f t="shared" ref="F34:H34" si="5">SUM(F35:F36)</f>
        <v>89579</v>
      </c>
      <c r="G34" s="30"/>
      <c r="H34" s="30">
        <f t="shared" si="5"/>
        <v>84043</v>
      </c>
    </row>
    <row r="35" spans="1:8" x14ac:dyDescent="0.2">
      <c r="A35" s="19"/>
      <c r="B35" s="18" t="s">
        <v>47</v>
      </c>
      <c r="C35" s="31">
        <f t="shared" ref="C35:C36" si="6">SUM(D35:H35)</f>
        <v>118554</v>
      </c>
      <c r="D35" s="46">
        <f>SUM(D38,D41,D44)</f>
        <v>17189</v>
      </c>
      <c r="E35" s="47"/>
      <c r="F35" s="46">
        <f>SUM(F38,F41,F44)</f>
        <v>54903</v>
      </c>
      <c r="G35" s="47"/>
      <c r="H35" s="46">
        <f>SUM(H38,H41,H44)</f>
        <v>46462</v>
      </c>
    </row>
    <row r="36" spans="1:8" x14ac:dyDescent="0.2">
      <c r="A36" s="19"/>
      <c r="B36" s="19" t="s">
        <v>48</v>
      </c>
      <c r="C36" s="31">
        <f t="shared" si="6"/>
        <v>89313</v>
      </c>
      <c r="D36" s="46">
        <f>SUM(D39,D42,D45)</f>
        <v>17056</v>
      </c>
      <c r="E36" s="47"/>
      <c r="F36" s="46">
        <f>SUM(F39,F42,F45)</f>
        <v>34676</v>
      </c>
      <c r="G36" s="47"/>
      <c r="H36" s="46">
        <f>SUM(H39,H42,H45)</f>
        <v>37581</v>
      </c>
    </row>
    <row r="37" spans="1:8" x14ac:dyDescent="0.2">
      <c r="A37" s="19" t="s">
        <v>10</v>
      </c>
      <c r="B37" s="19"/>
      <c r="C37" s="31">
        <f>SUM(D37:H37)</f>
        <v>74162</v>
      </c>
      <c r="D37" s="41">
        <f>SUM(D38:D39)</f>
        <v>7838</v>
      </c>
      <c r="E37" s="41">
        <f t="shared" ref="E37:H37" si="7">SUM(E38:E39)</f>
        <v>0</v>
      </c>
      <c r="F37" s="41">
        <f t="shared" si="7"/>
        <v>32840</v>
      </c>
      <c r="G37" s="41">
        <f t="shared" si="7"/>
        <v>0</v>
      </c>
      <c r="H37" s="41">
        <f t="shared" si="7"/>
        <v>33484</v>
      </c>
    </row>
    <row r="38" spans="1:8" x14ac:dyDescent="0.2">
      <c r="A38" s="18"/>
      <c r="B38" s="18" t="s">
        <v>47</v>
      </c>
      <c r="C38" s="31">
        <f t="shared" ref="C38:C45" si="8">SUM(D38:H38)</f>
        <v>38842</v>
      </c>
      <c r="D38" s="42">
        <v>3353</v>
      </c>
      <c r="E38" s="42"/>
      <c r="F38" s="42">
        <v>19410</v>
      </c>
      <c r="G38" s="42"/>
      <c r="H38" s="42">
        <v>16079</v>
      </c>
    </row>
    <row r="39" spans="1:8" x14ac:dyDescent="0.2">
      <c r="A39" s="18"/>
      <c r="B39" s="19" t="s">
        <v>48</v>
      </c>
      <c r="C39" s="31">
        <f t="shared" si="8"/>
        <v>35320</v>
      </c>
      <c r="D39" s="42">
        <v>4485</v>
      </c>
      <c r="E39" s="42"/>
      <c r="F39" s="42">
        <v>13430</v>
      </c>
      <c r="G39" s="42"/>
      <c r="H39" s="42">
        <v>17405</v>
      </c>
    </row>
    <row r="40" spans="1:8" x14ac:dyDescent="0.2">
      <c r="A40" s="19" t="s">
        <v>20</v>
      </c>
      <c r="B40" s="19"/>
      <c r="C40" s="31">
        <f t="shared" si="8"/>
        <v>20576</v>
      </c>
      <c r="D40" s="41">
        <f>SUM(D41:D42)</f>
        <v>2599</v>
      </c>
      <c r="E40" s="41">
        <f t="shared" ref="E40:H40" si="9">SUM(E41:E42)</f>
        <v>0</v>
      </c>
      <c r="F40" s="41">
        <f t="shared" si="9"/>
        <v>16746</v>
      </c>
      <c r="G40" s="41">
        <f t="shared" si="9"/>
        <v>0</v>
      </c>
      <c r="H40" s="41">
        <f t="shared" si="9"/>
        <v>1231</v>
      </c>
    </row>
    <row r="41" spans="1:8" x14ac:dyDescent="0.2">
      <c r="A41" s="18"/>
      <c r="B41" s="18" t="s">
        <v>47</v>
      </c>
      <c r="C41" s="31">
        <f t="shared" si="8"/>
        <v>11950</v>
      </c>
      <c r="D41" s="42">
        <v>1329</v>
      </c>
      <c r="E41" s="42"/>
      <c r="F41" s="42">
        <v>9665</v>
      </c>
      <c r="G41" s="42"/>
      <c r="H41" s="42">
        <v>956</v>
      </c>
    </row>
    <row r="42" spans="1:8" x14ac:dyDescent="0.2">
      <c r="A42" s="18"/>
      <c r="B42" s="19" t="s">
        <v>48</v>
      </c>
      <c r="C42" s="31">
        <f t="shared" si="8"/>
        <v>8626</v>
      </c>
      <c r="D42" s="42">
        <v>1270</v>
      </c>
      <c r="E42" s="42"/>
      <c r="F42" s="42">
        <v>7081</v>
      </c>
      <c r="G42" s="42"/>
      <c r="H42" s="42">
        <v>275</v>
      </c>
    </row>
    <row r="43" spans="1:8" x14ac:dyDescent="0.2">
      <c r="A43" s="19" t="s">
        <v>24</v>
      </c>
      <c r="B43" s="19"/>
      <c r="C43" s="31">
        <f t="shared" si="8"/>
        <v>113129</v>
      </c>
      <c r="D43" s="41">
        <f>SUM(D44:D45)</f>
        <v>23808</v>
      </c>
      <c r="E43" s="41">
        <f t="shared" ref="E43:H43" si="10">SUM(E44:E45)</f>
        <v>0</v>
      </c>
      <c r="F43" s="41">
        <f t="shared" si="10"/>
        <v>39993</v>
      </c>
      <c r="G43" s="41">
        <f t="shared" si="10"/>
        <v>0</v>
      </c>
      <c r="H43" s="41">
        <f t="shared" si="10"/>
        <v>49328</v>
      </c>
    </row>
    <row r="44" spans="1:8" x14ac:dyDescent="0.2">
      <c r="A44" s="18"/>
      <c r="B44" s="18" t="s">
        <v>47</v>
      </c>
      <c r="C44" s="31">
        <f t="shared" si="8"/>
        <v>67762</v>
      </c>
      <c r="D44" s="31">
        <v>12507</v>
      </c>
      <c r="E44" s="31"/>
      <c r="F44" s="31">
        <v>25828</v>
      </c>
      <c r="G44" s="31"/>
      <c r="H44" s="31">
        <v>29427</v>
      </c>
    </row>
    <row r="45" spans="1:8" ht="12.75" thickBot="1" x14ac:dyDescent="0.25">
      <c r="A45" s="18"/>
      <c r="B45" s="19" t="s">
        <v>48</v>
      </c>
      <c r="C45" s="31">
        <f t="shared" si="8"/>
        <v>45367</v>
      </c>
      <c r="D45" s="31">
        <v>11301</v>
      </c>
      <c r="E45" s="31"/>
      <c r="F45" s="31">
        <v>14165</v>
      </c>
      <c r="G45" s="31"/>
      <c r="H45" s="31">
        <v>19901</v>
      </c>
    </row>
    <row r="46" spans="1:8" ht="12.75" x14ac:dyDescent="0.2">
      <c r="A46" s="34" t="s">
        <v>52</v>
      </c>
      <c r="B46" s="48"/>
      <c r="C46" s="48"/>
      <c r="D46" s="48"/>
      <c r="E46" s="48"/>
      <c r="F46" s="48"/>
      <c r="G46" s="48"/>
      <c r="H46" s="48"/>
    </row>
    <row r="47" spans="1:8" x14ac:dyDescent="0.2">
      <c r="A47" s="37" t="s">
        <v>45</v>
      </c>
    </row>
    <row r="49" spans="1:13" x14ac:dyDescent="0.2">
      <c r="A49" s="54" t="s">
        <v>59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 x14ac:dyDescent="0.2">
      <c r="A50" s="54" t="s">
        <v>60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Anna Lind-Bengtsson</cp:lastModifiedBy>
  <cp:lastPrinted>2024-08-06T09:53:32Z</cp:lastPrinted>
  <dcterms:created xsi:type="dcterms:W3CDTF">2017-02-01T13:46:42Z</dcterms:created>
  <dcterms:modified xsi:type="dcterms:W3CDTF">2025-08-11T10:20:44Z</dcterms:modified>
</cp:coreProperties>
</file>