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W:\H Webbplatsen\Excelfiler\Färdiga filer\Jord- och skogsbruk, fiske\"/>
    </mc:Choice>
  </mc:AlternateContent>
  <xr:revisionPtr revIDLastSave="0" documentId="13_ncr:1_{A0B130C3-F2E4-42C6-AF34-07D7AF6D7C0C}" xr6:coauthVersionLast="47" xr6:coauthVersionMax="47" xr10:uidLastSave="{00000000-0000-0000-0000-000000000000}"/>
  <bookViews>
    <workbookView xWindow="-26520" yWindow="1755" windowWidth="26160" windowHeight="13905" xr2:uid="{00000000-000D-0000-FFFF-FFFF00000000}"/>
  </bookViews>
  <sheets>
    <sheet name="Blad1" sheetId="1" r:id="rId1"/>
    <sheet name="Dia underlag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4" i="2" l="1"/>
  <c r="Q4" i="2"/>
  <c r="R4" i="2"/>
  <c r="S4" i="2"/>
  <c r="P5" i="2"/>
  <c r="Q5" i="2"/>
  <c r="R5" i="2"/>
  <c r="S5" i="2"/>
  <c r="P6" i="2"/>
  <c r="Q6" i="2"/>
  <c r="R6" i="2"/>
  <c r="S6" i="2"/>
  <c r="Q7" i="2"/>
  <c r="R7" i="2"/>
  <c r="S7" i="2"/>
  <c r="P8" i="2"/>
  <c r="Q8" i="2"/>
  <c r="R8" i="2"/>
  <c r="S8" i="2"/>
  <c r="R12" i="1"/>
  <c r="R5" i="1"/>
  <c r="R17" i="1" s="1"/>
  <c r="S5" i="1"/>
  <c r="S18" i="1" s="1"/>
  <c r="T5" i="1"/>
  <c r="T16" i="1" s="1"/>
  <c r="Q12" i="1"/>
  <c r="Q5" i="1" s="1"/>
  <c r="Q20" i="1" s="1"/>
  <c r="P7" i="2" l="1"/>
  <c r="T22" i="1"/>
  <c r="T21" i="1"/>
  <c r="T17" i="1"/>
  <c r="T23" i="1"/>
  <c r="T19" i="1"/>
  <c r="T18" i="1"/>
  <c r="T20" i="1"/>
  <c r="S22" i="1"/>
  <c r="S16" i="1"/>
  <c r="S17" i="1"/>
  <c r="S23" i="1"/>
  <c r="S21" i="1"/>
  <c r="S19" i="1"/>
  <c r="S20" i="1"/>
  <c r="R22" i="1"/>
  <c r="R18" i="1"/>
  <c r="R21" i="1"/>
  <c r="R23" i="1"/>
  <c r="R19" i="1"/>
  <c r="R16" i="1"/>
  <c r="R20" i="1"/>
  <c r="Q19" i="1"/>
  <c r="Q16" i="1"/>
  <c r="Q17" i="1"/>
  <c r="Q22" i="1"/>
  <c r="Q21" i="1"/>
  <c r="Q18" i="1"/>
  <c r="Q23" i="1"/>
  <c r="Q15" i="1" l="1"/>
  <c r="T15" i="1"/>
  <c r="S15" i="1"/>
  <c r="R15" i="1"/>
  <c r="C4" i="2" l="1"/>
  <c r="D4" i="2"/>
  <c r="E4" i="2"/>
  <c r="F4" i="2"/>
  <c r="G4" i="2"/>
  <c r="H4" i="2"/>
  <c r="I4" i="2"/>
  <c r="J4" i="2"/>
  <c r="K4" i="2"/>
  <c r="L4" i="2"/>
  <c r="M4" i="2"/>
  <c r="N4" i="2"/>
  <c r="O4" i="2"/>
  <c r="T4" i="2"/>
  <c r="U4" i="2"/>
  <c r="V4" i="2"/>
  <c r="W4" i="2"/>
  <c r="X4" i="2"/>
  <c r="Y4" i="2"/>
  <c r="Z4" i="2"/>
  <c r="AA4" i="2"/>
  <c r="AB4" i="2"/>
  <c r="AC4" i="2"/>
  <c r="AD4" i="2"/>
  <c r="AE4" i="2"/>
  <c r="AF4" i="2"/>
  <c r="AG4" i="2"/>
  <c r="AH4" i="2"/>
  <c r="AI4" i="2"/>
  <c r="AJ4" i="2"/>
  <c r="AK4" i="2"/>
  <c r="AL4" i="2"/>
  <c r="AM4" i="2"/>
  <c r="AN4" i="2"/>
  <c r="C5" i="2"/>
  <c r="D5" i="2"/>
  <c r="E5" i="2"/>
  <c r="F5" i="2"/>
  <c r="G5" i="2"/>
  <c r="H5" i="2"/>
  <c r="I5" i="2"/>
  <c r="J5" i="2"/>
  <c r="K5" i="2"/>
  <c r="L5" i="2"/>
  <c r="M5" i="2"/>
  <c r="N5" i="2"/>
  <c r="O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AK5" i="2"/>
  <c r="AL5" i="2"/>
  <c r="AM5" i="2"/>
  <c r="AN5" i="2"/>
  <c r="C6" i="2"/>
  <c r="D6" i="2"/>
  <c r="E6" i="2"/>
  <c r="F6" i="2"/>
  <c r="G6" i="2"/>
  <c r="H6" i="2"/>
  <c r="I6" i="2"/>
  <c r="J6" i="2"/>
  <c r="K6" i="2"/>
  <c r="L6" i="2"/>
  <c r="M6" i="2"/>
  <c r="N6" i="2"/>
  <c r="O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AJ6" i="2"/>
  <c r="AK6" i="2"/>
  <c r="AL6" i="2"/>
  <c r="AM6" i="2"/>
  <c r="AN6" i="2"/>
  <c r="C7" i="2"/>
  <c r="D7" i="2"/>
  <c r="E7" i="2"/>
  <c r="H7" i="2"/>
  <c r="I7" i="2"/>
  <c r="J7" i="2"/>
  <c r="K7" i="2"/>
  <c r="L7" i="2"/>
  <c r="M7" i="2"/>
  <c r="N7" i="2"/>
  <c r="O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AK7" i="2"/>
  <c r="AL7" i="2"/>
  <c r="AM7" i="2"/>
  <c r="AN7" i="2"/>
  <c r="C8" i="2"/>
  <c r="D8" i="2"/>
  <c r="E8" i="2"/>
  <c r="F8" i="2"/>
  <c r="G8" i="2"/>
  <c r="H8" i="2"/>
  <c r="I8" i="2"/>
  <c r="J8" i="2"/>
  <c r="K8" i="2"/>
  <c r="L8" i="2"/>
  <c r="M8" i="2"/>
  <c r="N8" i="2"/>
  <c r="O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B8" i="2"/>
  <c r="B6" i="2"/>
  <c r="B5" i="2"/>
  <c r="B4" i="2"/>
  <c r="AO17" i="1"/>
  <c r="AO18" i="1"/>
  <c r="AO19" i="1"/>
  <c r="AO21" i="1"/>
  <c r="AO22" i="1"/>
  <c r="AO23" i="1"/>
  <c r="AO16" i="1"/>
  <c r="B5" i="1" l="1"/>
  <c r="B23" i="1" s="1"/>
  <c r="C12" i="1"/>
  <c r="D5" i="1"/>
  <c r="D18" i="1" s="1"/>
  <c r="E5" i="1"/>
  <c r="E19" i="1" s="1"/>
  <c r="H12" i="1"/>
  <c r="G12" i="1"/>
  <c r="H11" i="1"/>
  <c r="G11" i="1"/>
  <c r="I5" i="1"/>
  <c r="I18" i="1" s="1"/>
  <c r="J5" i="1"/>
  <c r="J17" i="1" s="1"/>
  <c r="N17" i="1"/>
  <c r="O5" i="1"/>
  <c r="O23" i="1" s="1"/>
  <c r="M5" i="1"/>
  <c r="M18" i="1" s="1"/>
  <c r="L5" i="1"/>
  <c r="L16" i="1" s="1"/>
  <c r="F7" i="2" l="1"/>
  <c r="G7" i="2"/>
  <c r="C5" i="1"/>
  <c r="C17" i="1" s="1"/>
  <c r="B7" i="2"/>
  <c r="H5" i="1"/>
  <c r="H16" i="1" s="1"/>
  <c r="G5" i="1"/>
  <c r="G16" i="1" s="1"/>
  <c r="B20" i="1"/>
  <c r="B16" i="1"/>
  <c r="B21" i="1"/>
  <c r="B22" i="1"/>
  <c r="B17" i="1"/>
  <c r="B18" i="1"/>
  <c r="B19" i="1"/>
  <c r="E18" i="1"/>
  <c r="E17" i="1"/>
  <c r="C22" i="1"/>
  <c r="C18" i="1"/>
  <c r="D17" i="1"/>
  <c r="D16" i="1"/>
  <c r="E16" i="1"/>
  <c r="E20" i="1"/>
  <c r="D19" i="1"/>
  <c r="D22" i="1"/>
  <c r="D21" i="1"/>
  <c r="D20" i="1"/>
  <c r="O21" i="1"/>
  <c r="O20" i="1"/>
  <c r="O18" i="1"/>
  <c r="O19" i="1"/>
  <c r="G20" i="1"/>
  <c r="I22" i="1"/>
  <c r="I17" i="1"/>
  <c r="I19" i="1"/>
  <c r="I23" i="1"/>
  <c r="I16" i="1"/>
  <c r="J22" i="1"/>
  <c r="J20" i="1"/>
  <c r="J18" i="1"/>
  <c r="J16" i="1"/>
  <c r="J23" i="1"/>
  <c r="J21" i="1"/>
  <c r="J19" i="1"/>
  <c r="L22" i="1"/>
  <c r="L20" i="1"/>
  <c r="L19" i="1"/>
  <c r="M16" i="1"/>
  <c r="M23" i="1"/>
  <c r="M22" i="1"/>
  <c r="M21" i="1"/>
  <c r="L21" i="1"/>
  <c r="M17" i="1"/>
  <c r="L18" i="1"/>
  <c r="L17" i="1"/>
  <c r="O17" i="1"/>
  <c r="O16" i="1"/>
  <c r="L23" i="1"/>
  <c r="M20" i="1"/>
  <c r="M19" i="1"/>
  <c r="N23" i="1"/>
  <c r="N22" i="1"/>
  <c r="N19" i="1"/>
  <c r="N16" i="1"/>
  <c r="N21" i="1"/>
  <c r="N18" i="1"/>
  <c r="G19" i="1" l="1"/>
  <c r="G17" i="1"/>
  <c r="G15" i="1" s="1"/>
  <c r="G18" i="1"/>
  <c r="G22" i="1"/>
  <c r="G21" i="1"/>
  <c r="H23" i="1"/>
  <c r="C19" i="1"/>
  <c r="C20" i="1"/>
  <c r="H19" i="1"/>
  <c r="C21" i="1"/>
  <c r="C16" i="1"/>
  <c r="H21" i="1"/>
  <c r="H22" i="1"/>
  <c r="H18" i="1"/>
  <c r="H17" i="1"/>
  <c r="H20" i="1"/>
  <c r="B15" i="1"/>
  <c r="D15" i="1"/>
  <c r="E15" i="1"/>
  <c r="L15" i="1"/>
  <c r="I15" i="1"/>
  <c r="J15" i="1"/>
  <c r="M15" i="1"/>
  <c r="C15" i="1" l="1"/>
  <c r="H15" i="1"/>
</calcChain>
</file>

<file path=xl/sharedStrings.xml><?xml version="1.0" encoding="utf-8"?>
<sst xmlns="http://schemas.openxmlformats.org/spreadsheetml/2006/main" count="72" uniqueCount="24">
  <si>
    <t>Hektar</t>
  </si>
  <si>
    <t>Vall, åkerbete</t>
  </si>
  <si>
    <t>Fodersäd</t>
  </si>
  <si>
    <t>Brödsäd</t>
  </si>
  <si>
    <t>Oljeväxter</t>
  </si>
  <si>
    <t>Potatis</t>
  </si>
  <si>
    <t>Övriga växter</t>
  </si>
  <si>
    <t>Träda</t>
  </si>
  <si>
    <t>Ålands statistik- och utredningsbyrå</t>
  </si>
  <si>
    <t>Odlad åkermark totalt</t>
  </si>
  <si>
    <t>Procent</t>
  </si>
  <si>
    <t>-</t>
  </si>
  <si>
    <t>..</t>
  </si>
  <si>
    <t>Gröda</t>
  </si>
  <si>
    <t>Källa: Jord- och skogsbruksministeriet, Naturresursinstitutet</t>
  </si>
  <si>
    <r>
      <t xml:space="preserve">Sockerbeta </t>
    </r>
    <r>
      <rPr>
        <vertAlign val="superscript"/>
        <sz val="9"/>
        <rFont val="Calibri"/>
        <family val="2"/>
        <scheme val="minor"/>
      </rPr>
      <t>1)</t>
    </r>
  </si>
  <si>
    <t>Not: Uppgifter saknas för 1979, 1981-1982, 1984, 1987 och 1991-1993.</t>
  </si>
  <si>
    <t>Användning av åkerarealen 1978–2025</t>
  </si>
  <si>
    <t>Senast uppdaterad 18.2.2026</t>
  </si>
  <si>
    <t>Vall</t>
  </si>
  <si>
    <t>Övriga grödor</t>
  </si>
  <si>
    <t>Dölj bladet vid publicering</t>
  </si>
  <si>
    <t xml:space="preserve">1) Ingår i Övriga växter från och med 2014. </t>
  </si>
  <si>
    <t>Användning av åkerarealen 1995–2025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</si>
</sst>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 x14ac:knownFonts="1">
    <font>
      <sz val="10"/>
      <name val="Arial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Continuous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/>
    <xf numFmtId="3" fontId="3" fillId="0" borderId="0" xfId="0" applyNumberFormat="1" applyFont="1"/>
    <xf numFmtId="0" fontId="1" fillId="0" borderId="0" xfId="0" quotePrefix="1" applyFont="1" applyAlignment="1">
      <alignment horizontal="left"/>
    </xf>
    <xf numFmtId="3" fontId="1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1" fillId="0" borderId="2" xfId="0" applyFont="1" applyBorder="1"/>
    <xf numFmtId="164" fontId="1" fillId="0" borderId="2" xfId="0" applyNumberFormat="1" applyFont="1" applyBorder="1"/>
    <xf numFmtId="0" fontId="4" fillId="0" borderId="0" xfId="0" applyFont="1"/>
    <xf numFmtId="165" fontId="1" fillId="0" borderId="0" xfId="0" applyNumberFormat="1" applyFont="1" applyAlignment="1">
      <alignment horizontal="right"/>
    </xf>
    <xf numFmtId="165" fontId="1" fillId="0" borderId="2" xfId="0" applyNumberFormat="1" applyFont="1" applyBorder="1"/>
    <xf numFmtId="3" fontId="1" fillId="0" borderId="0" xfId="0" applyNumberFormat="1" applyFont="1" applyAlignment="1">
      <alignment horizontal="right"/>
    </xf>
    <xf numFmtId="0" fontId="5" fillId="0" borderId="0" xfId="0" applyFont="1"/>
    <xf numFmtId="165" fontId="1" fillId="0" borderId="2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5" fillId="0" borderId="1" xfId="0" applyFont="1" applyBorder="1"/>
    <xf numFmtId="3" fontId="1" fillId="0" borderId="0" xfId="0" quotePrefix="1" applyNumberFormat="1" applyFont="1" applyAlignment="1">
      <alignment horizontal="right"/>
    </xf>
    <xf numFmtId="164" fontId="1" fillId="0" borderId="2" xfId="0" applyNumberFormat="1" applyFont="1" applyBorder="1" applyAlignment="1">
      <alignment horizontal="right"/>
    </xf>
    <xf numFmtId="0" fontId="6" fillId="0" borderId="0" xfId="0" applyFont="1"/>
    <xf numFmtId="0" fontId="1" fillId="2" borderId="1" xfId="0" applyFont="1" applyFill="1" applyBorder="1" applyAlignment="1">
      <alignment horizontal="right"/>
    </xf>
    <xf numFmtId="3" fontId="0" fillId="0" borderId="0" xfId="0" applyNumberFormat="1"/>
    <xf numFmtId="0" fontId="6" fillId="3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216355735616042E-2"/>
          <c:y val="0.11164709674448589"/>
          <c:w val="0.73649522239437504"/>
          <c:h val="0.78460440848016777"/>
        </c:manualLayout>
      </c:layout>
      <c:areaChart>
        <c:grouping val="stacked"/>
        <c:varyColors val="0"/>
        <c:ser>
          <c:idx val="0"/>
          <c:order val="0"/>
          <c:tx>
            <c:strRef>
              <c:f>'Dia underlag'!$A$4</c:f>
              <c:strCache>
                <c:ptCount val="1"/>
                <c:pt idx="0">
                  <c:v>Vall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'Dia underlag'!$B$3:$AN$3</c15:sqref>
                  </c15:fullRef>
                </c:ext>
              </c:extLst>
              <c:f>'Dia underlag'!$J$3:$AN$3</c:f>
              <c:numCache>
                <c:formatCode>General</c:formatCode>
                <c:ptCount val="3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'Dia underlag'!$B$4:$AN$4</c15:sqref>
                  </c15:fullRef>
                </c:ext>
              </c:extLst>
              <c:f>'Dia underlag'!$J$4:$AN$4</c:f>
              <c:numCache>
                <c:formatCode>#,##0</c:formatCode>
                <c:ptCount val="31"/>
                <c:pt idx="0">
                  <c:v>3420</c:v>
                </c:pt>
                <c:pt idx="1">
                  <c:v>3390</c:v>
                </c:pt>
                <c:pt idx="2">
                  <c:v>3630</c:v>
                </c:pt>
                <c:pt idx="3">
                  <c:v>3950</c:v>
                </c:pt>
                <c:pt idx="4">
                  <c:v>3880</c:v>
                </c:pt>
                <c:pt idx="5">
                  <c:v>4240</c:v>
                </c:pt>
                <c:pt idx="6">
                  <c:v>4338.3999999999996</c:v>
                </c:pt>
                <c:pt idx="7">
                  <c:v>4676</c:v>
                </c:pt>
                <c:pt idx="8">
                  <c:v>5056</c:v>
                </c:pt>
                <c:pt idx="9">
                  <c:v>5246</c:v>
                </c:pt>
                <c:pt idx="10">
                  <c:v>5470</c:v>
                </c:pt>
                <c:pt idx="11">
                  <c:v>5770</c:v>
                </c:pt>
                <c:pt idx="12">
                  <c:v>6090</c:v>
                </c:pt>
                <c:pt idx="13">
                  <c:v>6240</c:v>
                </c:pt>
                <c:pt idx="14">
                  <c:v>6240</c:v>
                </c:pt>
                <c:pt idx="15">
                  <c:v>6530</c:v>
                </c:pt>
                <c:pt idx="16">
                  <c:v>6570</c:v>
                </c:pt>
                <c:pt idx="17">
                  <c:v>6610</c:v>
                </c:pt>
                <c:pt idx="18">
                  <c:v>6560</c:v>
                </c:pt>
                <c:pt idx="19">
                  <c:v>6440</c:v>
                </c:pt>
                <c:pt idx="20">
                  <c:v>6460</c:v>
                </c:pt>
                <c:pt idx="21">
                  <c:v>6500</c:v>
                </c:pt>
                <c:pt idx="22">
                  <c:v>6600</c:v>
                </c:pt>
                <c:pt idx="23">
                  <c:v>6800</c:v>
                </c:pt>
                <c:pt idx="24">
                  <c:v>7000</c:v>
                </c:pt>
                <c:pt idx="25">
                  <c:v>7100</c:v>
                </c:pt>
                <c:pt idx="26">
                  <c:v>6800</c:v>
                </c:pt>
                <c:pt idx="27">
                  <c:v>6500</c:v>
                </c:pt>
                <c:pt idx="28">
                  <c:v>6500</c:v>
                </c:pt>
                <c:pt idx="29">
                  <c:v>6500</c:v>
                </c:pt>
                <c:pt idx="30">
                  <c:v>6400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96-44FE-8AB9-5B024CE85E65}"/>
            </c:ext>
          </c:extLst>
        </c:ser>
        <c:ser>
          <c:idx val="1"/>
          <c:order val="1"/>
          <c:tx>
            <c:strRef>
              <c:f>'Dia underlag'!$A$5</c:f>
              <c:strCache>
                <c:ptCount val="1"/>
                <c:pt idx="0">
                  <c:v>Fodersäd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'Dia underlag'!$B$3:$AN$3</c15:sqref>
                  </c15:fullRef>
                </c:ext>
              </c:extLst>
              <c:f>'Dia underlag'!$J$3:$AN$3</c:f>
              <c:numCache>
                <c:formatCode>General</c:formatCode>
                <c:ptCount val="3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'Dia underlag'!$B$5:$AN$5</c15:sqref>
                  </c15:fullRef>
                </c:ext>
              </c:extLst>
              <c:f>'Dia underlag'!$J$5:$AN$5</c:f>
              <c:numCache>
                <c:formatCode>#,##0</c:formatCode>
                <c:ptCount val="31"/>
                <c:pt idx="0">
                  <c:v>4010</c:v>
                </c:pt>
                <c:pt idx="1">
                  <c:v>3950</c:v>
                </c:pt>
                <c:pt idx="2">
                  <c:v>3880</c:v>
                </c:pt>
                <c:pt idx="3">
                  <c:v>3840</c:v>
                </c:pt>
                <c:pt idx="4">
                  <c:v>4170</c:v>
                </c:pt>
                <c:pt idx="5">
                  <c:v>3880</c:v>
                </c:pt>
                <c:pt idx="6">
                  <c:v>4091.4</c:v>
                </c:pt>
                <c:pt idx="7">
                  <c:v>3839</c:v>
                </c:pt>
                <c:pt idx="8">
                  <c:v>3442</c:v>
                </c:pt>
                <c:pt idx="9">
                  <c:v>3195</c:v>
                </c:pt>
                <c:pt idx="10">
                  <c:v>2930</c:v>
                </c:pt>
                <c:pt idx="11">
                  <c:v>2690</c:v>
                </c:pt>
                <c:pt idx="12">
                  <c:v>2510</c:v>
                </c:pt>
                <c:pt idx="13">
                  <c:v>2680</c:v>
                </c:pt>
                <c:pt idx="14">
                  <c:v>2720</c:v>
                </c:pt>
                <c:pt idx="15">
                  <c:v>2270</c:v>
                </c:pt>
                <c:pt idx="16">
                  <c:v>2240</c:v>
                </c:pt>
                <c:pt idx="17">
                  <c:v>2580</c:v>
                </c:pt>
                <c:pt idx="18">
                  <c:v>2710</c:v>
                </c:pt>
                <c:pt idx="19">
                  <c:v>2540</c:v>
                </c:pt>
                <c:pt idx="20">
                  <c:v>2120</c:v>
                </c:pt>
                <c:pt idx="21">
                  <c:v>2400</c:v>
                </c:pt>
                <c:pt idx="22">
                  <c:v>2300</c:v>
                </c:pt>
                <c:pt idx="23">
                  <c:v>2300</c:v>
                </c:pt>
                <c:pt idx="24">
                  <c:v>2100</c:v>
                </c:pt>
                <c:pt idx="25">
                  <c:v>2500</c:v>
                </c:pt>
                <c:pt idx="26">
                  <c:v>2200</c:v>
                </c:pt>
                <c:pt idx="27">
                  <c:v>2100</c:v>
                </c:pt>
                <c:pt idx="28">
                  <c:v>2200</c:v>
                </c:pt>
                <c:pt idx="29">
                  <c:v>2000</c:v>
                </c:pt>
                <c:pt idx="30">
                  <c:v>1700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96-44FE-8AB9-5B024CE85E65}"/>
            </c:ext>
          </c:extLst>
        </c:ser>
        <c:ser>
          <c:idx val="2"/>
          <c:order val="2"/>
          <c:tx>
            <c:strRef>
              <c:f>'Dia underlag'!$A$6</c:f>
              <c:strCache>
                <c:ptCount val="1"/>
                <c:pt idx="0">
                  <c:v>Brödsäd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'Dia underlag'!$B$3:$AN$3</c15:sqref>
                  </c15:fullRef>
                </c:ext>
              </c:extLst>
              <c:f>'Dia underlag'!$J$3:$AN$3</c:f>
              <c:numCache>
                <c:formatCode>General</c:formatCode>
                <c:ptCount val="3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'Dia underlag'!$B$6:$AN$6</c15:sqref>
                  </c15:fullRef>
                </c:ext>
              </c:extLst>
              <c:f>'Dia underlag'!$J$6:$AN$6</c:f>
              <c:numCache>
                <c:formatCode>#,##0</c:formatCode>
                <c:ptCount val="31"/>
                <c:pt idx="0">
                  <c:v>1850</c:v>
                </c:pt>
                <c:pt idx="1">
                  <c:v>1880</c:v>
                </c:pt>
                <c:pt idx="2">
                  <c:v>1910</c:v>
                </c:pt>
                <c:pt idx="3">
                  <c:v>2150</c:v>
                </c:pt>
                <c:pt idx="4">
                  <c:v>1530</c:v>
                </c:pt>
                <c:pt idx="5">
                  <c:v>1820</c:v>
                </c:pt>
                <c:pt idx="6">
                  <c:v>1526</c:v>
                </c:pt>
                <c:pt idx="7">
                  <c:v>1426</c:v>
                </c:pt>
                <c:pt idx="8">
                  <c:v>1641</c:v>
                </c:pt>
                <c:pt idx="9">
                  <c:v>1753</c:v>
                </c:pt>
                <c:pt idx="10">
                  <c:v>1540</c:v>
                </c:pt>
                <c:pt idx="11">
                  <c:v>1580</c:v>
                </c:pt>
                <c:pt idx="12">
                  <c:v>1710</c:v>
                </c:pt>
                <c:pt idx="13">
                  <c:v>2190</c:v>
                </c:pt>
                <c:pt idx="14">
                  <c:v>2210</c:v>
                </c:pt>
                <c:pt idx="15">
                  <c:v>1720</c:v>
                </c:pt>
                <c:pt idx="16">
                  <c:v>1820</c:v>
                </c:pt>
                <c:pt idx="17">
                  <c:v>1770</c:v>
                </c:pt>
                <c:pt idx="18">
                  <c:v>1620</c:v>
                </c:pt>
                <c:pt idx="19">
                  <c:v>1950</c:v>
                </c:pt>
                <c:pt idx="20">
                  <c:v>2090</c:v>
                </c:pt>
                <c:pt idx="21">
                  <c:v>1700</c:v>
                </c:pt>
                <c:pt idx="22">
                  <c:v>2000</c:v>
                </c:pt>
                <c:pt idx="23">
                  <c:v>1700</c:v>
                </c:pt>
                <c:pt idx="24">
                  <c:v>1900</c:v>
                </c:pt>
                <c:pt idx="25">
                  <c:v>1600</c:v>
                </c:pt>
                <c:pt idx="26">
                  <c:v>2100</c:v>
                </c:pt>
                <c:pt idx="27">
                  <c:v>2200</c:v>
                </c:pt>
                <c:pt idx="28">
                  <c:v>2400</c:v>
                </c:pt>
                <c:pt idx="29">
                  <c:v>2200</c:v>
                </c:pt>
                <c:pt idx="30">
                  <c:v>2600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96-44FE-8AB9-5B024CE85E65}"/>
            </c:ext>
          </c:extLst>
        </c:ser>
        <c:ser>
          <c:idx val="3"/>
          <c:order val="3"/>
          <c:tx>
            <c:strRef>
              <c:f>'Dia underlag'!$A$7</c:f>
              <c:strCache>
                <c:ptCount val="1"/>
                <c:pt idx="0">
                  <c:v>Övriga grödor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'Dia underlag'!$B$3:$AN$3</c15:sqref>
                  </c15:fullRef>
                </c:ext>
              </c:extLst>
              <c:f>'Dia underlag'!$J$3:$AN$3</c:f>
              <c:numCache>
                <c:formatCode>General</c:formatCode>
                <c:ptCount val="3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'Dia underlag'!$B$7:$AN$7</c15:sqref>
                  </c15:fullRef>
                </c:ext>
              </c:extLst>
              <c:f>'Dia underlag'!$J$7:$AN$7</c:f>
              <c:numCache>
                <c:formatCode>#,##0</c:formatCode>
                <c:ptCount val="31"/>
                <c:pt idx="0">
                  <c:v>3770</c:v>
                </c:pt>
                <c:pt idx="1">
                  <c:v>3080</c:v>
                </c:pt>
                <c:pt idx="2">
                  <c:v>2970</c:v>
                </c:pt>
                <c:pt idx="3">
                  <c:v>3080</c:v>
                </c:pt>
                <c:pt idx="4">
                  <c:v>2900</c:v>
                </c:pt>
                <c:pt idx="5">
                  <c:v>2840</c:v>
                </c:pt>
                <c:pt idx="6">
                  <c:v>2681</c:v>
                </c:pt>
                <c:pt idx="7">
                  <c:v>2743</c:v>
                </c:pt>
                <c:pt idx="8">
                  <c:v>2532</c:v>
                </c:pt>
                <c:pt idx="9">
                  <c:v>2628</c:v>
                </c:pt>
                <c:pt idx="10">
                  <c:v>2750</c:v>
                </c:pt>
                <c:pt idx="11">
                  <c:v>2540</c:v>
                </c:pt>
                <c:pt idx="12">
                  <c:v>2320</c:v>
                </c:pt>
                <c:pt idx="13">
                  <c:v>2040</c:v>
                </c:pt>
                <c:pt idx="14">
                  <c:v>1940</c:v>
                </c:pt>
                <c:pt idx="15">
                  <c:v>2330</c:v>
                </c:pt>
                <c:pt idx="16">
                  <c:v>2110</c:v>
                </c:pt>
                <c:pt idx="17">
                  <c:v>1880</c:v>
                </c:pt>
                <c:pt idx="18">
                  <c:v>1880</c:v>
                </c:pt>
                <c:pt idx="19">
                  <c:v>1890</c:v>
                </c:pt>
                <c:pt idx="20">
                  <c:v>2230</c:v>
                </c:pt>
                <c:pt idx="21">
                  <c:v>1900</c:v>
                </c:pt>
                <c:pt idx="22">
                  <c:v>1900</c:v>
                </c:pt>
                <c:pt idx="23">
                  <c:v>1900</c:v>
                </c:pt>
                <c:pt idx="24">
                  <c:v>1700</c:v>
                </c:pt>
                <c:pt idx="25">
                  <c:v>1600</c:v>
                </c:pt>
                <c:pt idx="26">
                  <c:v>1600</c:v>
                </c:pt>
                <c:pt idx="27">
                  <c:v>1600</c:v>
                </c:pt>
                <c:pt idx="28">
                  <c:v>1700</c:v>
                </c:pt>
                <c:pt idx="29">
                  <c:v>1600</c:v>
                </c:pt>
                <c:pt idx="30">
                  <c:v>1800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96-44FE-8AB9-5B024CE85E65}"/>
            </c:ext>
          </c:extLst>
        </c:ser>
        <c:ser>
          <c:idx val="4"/>
          <c:order val="4"/>
          <c:tx>
            <c:strRef>
              <c:f>'Dia underlag'!$A$8</c:f>
              <c:strCache>
                <c:ptCount val="1"/>
                <c:pt idx="0">
                  <c:v>Träda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'Dia underlag'!$B$3:$AN$3</c15:sqref>
                  </c15:fullRef>
                </c:ext>
              </c:extLst>
              <c:f>'Dia underlag'!$J$3:$AN$3</c:f>
              <c:numCache>
                <c:formatCode>General</c:formatCode>
                <c:ptCount val="3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'Dia underlag'!$B$8:$AN$8</c15:sqref>
                  </c15:fullRef>
                </c:ext>
              </c:extLst>
              <c:f>'Dia underlag'!$J$8:$AN$8</c:f>
              <c:numCache>
                <c:formatCode>#,##0</c:formatCode>
                <c:ptCount val="31"/>
                <c:pt idx="0">
                  <c:v>1240</c:v>
                </c:pt>
                <c:pt idx="1">
                  <c:v>1170</c:v>
                </c:pt>
                <c:pt idx="2">
                  <c:v>1130</c:v>
                </c:pt>
                <c:pt idx="3">
                  <c:v>1080</c:v>
                </c:pt>
                <c:pt idx="4">
                  <c:v>1360</c:v>
                </c:pt>
                <c:pt idx="5">
                  <c:v>990</c:v>
                </c:pt>
                <c:pt idx="6">
                  <c:v>1201</c:v>
                </c:pt>
                <c:pt idx="7">
                  <c:v>1096</c:v>
                </c:pt>
                <c:pt idx="8">
                  <c:v>1127</c:v>
                </c:pt>
                <c:pt idx="9">
                  <c:v>972</c:v>
                </c:pt>
                <c:pt idx="10">
                  <c:v>1100</c:v>
                </c:pt>
                <c:pt idx="11">
                  <c:v>740</c:v>
                </c:pt>
                <c:pt idx="12">
                  <c:v>1250</c:v>
                </c:pt>
                <c:pt idx="13">
                  <c:v>810</c:v>
                </c:pt>
                <c:pt idx="14">
                  <c:v>850</c:v>
                </c:pt>
                <c:pt idx="15">
                  <c:v>1080</c:v>
                </c:pt>
                <c:pt idx="16">
                  <c:v>1040</c:v>
                </c:pt>
                <c:pt idx="17">
                  <c:v>920</c:v>
                </c:pt>
                <c:pt idx="18">
                  <c:v>870</c:v>
                </c:pt>
                <c:pt idx="19">
                  <c:v>840</c:v>
                </c:pt>
                <c:pt idx="20">
                  <c:v>900</c:v>
                </c:pt>
                <c:pt idx="21">
                  <c:v>1100</c:v>
                </c:pt>
                <c:pt idx="22">
                  <c:v>1000</c:v>
                </c:pt>
                <c:pt idx="23">
                  <c:v>1100</c:v>
                </c:pt>
                <c:pt idx="24">
                  <c:v>900</c:v>
                </c:pt>
                <c:pt idx="25">
                  <c:v>1000</c:v>
                </c:pt>
                <c:pt idx="26">
                  <c:v>1000</c:v>
                </c:pt>
                <c:pt idx="27">
                  <c:v>1200</c:v>
                </c:pt>
                <c:pt idx="28">
                  <c:v>900</c:v>
                </c:pt>
                <c:pt idx="29">
                  <c:v>1300</c:v>
                </c:pt>
                <c:pt idx="30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96-44FE-8AB9-5B024CE85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906176"/>
        <c:axId val="45916160"/>
      </c:areaChart>
      <c:catAx>
        <c:axId val="4590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FI"/>
          </a:p>
        </c:txPr>
        <c:crossAx val="4591616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5916160"/>
        <c:scaling>
          <c:orientation val="minMax"/>
          <c:max val="1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50000"/>
                  <a:lumOff val="50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FI" b="0"/>
                  <a:t>Hektar</a:t>
                </a:r>
              </a:p>
            </c:rich>
          </c:tx>
          <c:layout>
            <c:manualLayout>
              <c:xMode val="edge"/>
              <c:yMode val="edge"/>
              <c:x val="8.2987551867219917E-3"/>
              <c:y val="1.340369295943267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sv-FI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FI"/>
          </a:p>
        </c:txPr>
        <c:crossAx val="45906176"/>
        <c:crosses val="autoZero"/>
        <c:crossBetween val="midCat"/>
        <c:majorUnit val="2500"/>
      </c:valAx>
      <c:spPr>
        <a:solidFill>
          <a:schemeClr val="bg1"/>
        </a:solidFill>
        <a:ln w="3175"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86200042306753921"/>
          <c:y val="0.11896542932133483"/>
          <c:w val="0.12964533303763992"/>
          <c:h val="0.67430101237345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FI"/>
        </a:p>
      </c:txPr>
    </c:legend>
    <c:plotVisOnly val="1"/>
    <c:dispBlanksAs val="zero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900" baseline="0"/>
      </a:pPr>
      <a:endParaRPr lang="sv-F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114300</xdr:rowOff>
    </xdr:from>
    <xdr:to>
      <xdr:col>15</xdr:col>
      <xdr:colOff>247649</xdr:colOff>
      <xdr:row>51</xdr:row>
      <xdr:rowOff>95250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E623B2A1-A554-4A2D-9983-99A789A34C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ÅSUB_Lugn 2024">
  <a:themeElements>
    <a:clrScheme name="ÅSUB Lugn 2024">
      <a:dk1>
        <a:srgbClr val="000000"/>
      </a:dk1>
      <a:lt1>
        <a:srgbClr val="FFFFFF"/>
      </a:lt1>
      <a:dk2>
        <a:srgbClr val="034EA2"/>
      </a:dk2>
      <a:lt2>
        <a:srgbClr val="0D1A3F"/>
      </a:lt2>
      <a:accent1>
        <a:srgbClr val="034EA2"/>
      </a:accent1>
      <a:accent2>
        <a:srgbClr val="9EBBDB"/>
      </a:accent2>
      <a:accent3>
        <a:srgbClr val="6F51A1"/>
      </a:accent3>
      <a:accent4>
        <a:srgbClr val="C6B5D5"/>
      </a:accent4>
      <a:accent5>
        <a:srgbClr val="0D1A3F"/>
      </a:accent5>
      <a:accent6>
        <a:srgbClr val="838196"/>
      </a:accent6>
      <a:hlink>
        <a:srgbClr val="034EA2"/>
      </a:hlink>
      <a:folHlink>
        <a:srgbClr val="6F51A1"/>
      </a:folHlink>
    </a:clrScheme>
    <a:fontScheme name="Office-tem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ÅSUB_Lugn 2024" id="{34F75F3A-2F64-4E94-9513-D1B434826C56}" vid="{6572EB00-9662-4638-8EAF-F23370E802E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9"/>
  <sheetViews>
    <sheetView showGridLines="0" tabSelected="1" workbookViewId="0"/>
  </sheetViews>
  <sheetFormatPr defaultColWidth="9.140625" defaultRowHeight="12" x14ac:dyDescent="0.2"/>
  <cols>
    <col min="1" max="1" width="16.42578125" style="1" customWidth="1"/>
    <col min="2" max="39" width="5.42578125" style="1" customWidth="1"/>
    <col min="40" max="40" width="5.7109375" style="1" customWidth="1"/>
    <col min="41" max="41" width="5.42578125" style="1" customWidth="1"/>
    <col min="42" max="42" width="0.140625" style="1" customWidth="1"/>
    <col min="43" max="16384" width="9.140625" style="1"/>
  </cols>
  <sheetData>
    <row r="1" spans="1:43" ht="13.5" customHeight="1" x14ac:dyDescent="0.2">
      <c r="A1" s="1" t="s">
        <v>8</v>
      </c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</row>
    <row r="2" spans="1:43" ht="27.75" customHeight="1" thickBot="1" x14ac:dyDescent="0.25">
      <c r="A2" s="2" t="s">
        <v>17</v>
      </c>
      <c r="B2" s="2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customHeight="1" x14ac:dyDescent="0.2">
      <c r="A3" s="3" t="s">
        <v>13</v>
      </c>
      <c r="B3" s="5">
        <v>1978</v>
      </c>
      <c r="C3" s="5">
        <v>1980</v>
      </c>
      <c r="D3" s="5">
        <v>1983</v>
      </c>
      <c r="E3" s="5">
        <v>1985</v>
      </c>
      <c r="F3" s="5">
        <v>1986</v>
      </c>
      <c r="G3" s="5">
        <v>1988</v>
      </c>
      <c r="H3" s="5">
        <v>1989</v>
      </c>
      <c r="I3" s="5">
        <v>1990</v>
      </c>
      <c r="J3" s="5">
        <v>1994</v>
      </c>
      <c r="K3" s="5">
        <v>1995</v>
      </c>
      <c r="L3" s="5">
        <v>1996</v>
      </c>
      <c r="M3" s="5">
        <v>1997</v>
      </c>
      <c r="N3" s="5">
        <v>1998</v>
      </c>
      <c r="O3" s="5">
        <v>1999</v>
      </c>
      <c r="P3" s="5">
        <v>2000</v>
      </c>
      <c r="Q3" s="5">
        <v>2001</v>
      </c>
      <c r="R3" s="5">
        <v>2002</v>
      </c>
      <c r="S3" s="5">
        <v>2003</v>
      </c>
      <c r="T3" s="5">
        <v>2004</v>
      </c>
      <c r="U3" s="4">
        <v>2005</v>
      </c>
      <c r="V3" s="4">
        <v>2006</v>
      </c>
      <c r="W3" s="4">
        <v>2007</v>
      </c>
      <c r="X3" s="4">
        <v>2008</v>
      </c>
      <c r="Y3" s="5">
        <v>2009</v>
      </c>
      <c r="Z3" s="5">
        <v>2010</v>
      </c>
      <c r="AA3" s="3">
        <v>2011</v>
      </c>
      <c r="AB3" s="3">
        <v>2012</v>
      </c>
      <c r="AC3" s="3">
        <v>2013</v>
      </c>
      <c r="AD3" s="3">
        <v>2014</v>
      </c>
      <c r="AE3" s="3">
        <v>2015</v>
      </c>
      <c r="AF3" s="3">
        <v>2016</v>
      </c>
      <c r="AG3" s="3">
        <v>2017</v>
      </c>
      <c r="AH3" s="3">
        <v>2018</v>
      </c>
      <c r="AI3" s="3">
        <v>2019</v>
      </c>
      <c r="AJ3" s="3">
        <v>2020</v>
      </c>
      <c r="AK3" s="3">
        <v>2021</v>
      </c>
      <c r="AL3" s="3">
        <v>2022</v>
      </c>
      <c r="AM3" s="3">
        <v>2023</v>
      </c>
      <c r="AN3" s="3">
        <v>2024</v>
      </c>
      <c r="AO3" s="3">
        <v>2025</v>
      </c>
      <c r="AP3" s="24"/>
    </row>
    <row r="4" spans="1:43" ht="17.25" customHeight="1" x14ac:dyDescent="0.2">
      <c r="A4" s="1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43" ht="17.25" customHeight="1" x14ac:dyDescent="0.2">
      <c r="A5" s="7" t="s">
        <v>9</v>
      </c>
      <c r="B5" s="8">
        <f t="shared" ref="B5:D5" si="0">SUM(B6:B13)</f>
        <v>13500</v>
      </c>
      <c r="C5" s="8">
        <f t="shared" si="0"/>
        <v>13500</v>
      </c>
      <c r="D5" s="8">
        <f t="shared" si="0"/>
        <v>13500</v>
      </c>
      <c r="E5" s="8">
        <f t="shared" ref="E5" si="1">SUM(E6:E13)</f>
        <v>13500</v>
      </c>
      <c r="F5" s="8">
        <v>14280</v>
      </c>
      <c r="G5" s="8">
        <f t="shared" ref="G5:J5" si="2">SUM(G6:G13)</f>
        <v>13500</v>
      </c>
      <c r="H5" s="8">
        <f t="shared" si="2"/>
        <v>14000</v>
      </c>
      <c r="I5" s="8">
        <f t="shared" si="2"/>
        <v>12420</v>
      </c>
      <c r="J5" s="8">
        <f t="shared" si="2"/>
        <v>13800</v>
      </c>
      <c r="K5" s="8">
        <v>14280</v>
      </c>
      <c r="L5" s="8">
        <f>SUM(L6:L13)</f>
        <v>13470</v>
      </c>
      <c r="M5" s="8">
        <f>SUM(M6:M13)</f>
        <v>13520</v>
      </c>
      <c r="N5" s="8">
        <v>14010</v>
      </c>
      <c r="O5" s="8">
        <f t="shared" ref="O5" si="3">SUM(O6:O13)</f>
        <v>13840</v>
      </c>
      <c r="P5" s="8">
        <v>13760</v>
      </c>
      <c r="Q5" s="8">
        <f>SUM(Q6:Q13)</f>
        <v>13837.8</v>
      </c>
      <c r="R5" s="8">
        <f t="shared" ref="R5:T5" si="4">SUM(R6:R13)</f>
        <v>13780</v>
      </c>
      <c r="S5" s="8">
        <f t="shared" si="4"/>
        <v>13798</v>
      </c>
      <c r="T5" s="8">
        <f t="shared" si="4"/>
        <v>13794</v>
      </c>
      <c r="U5" s="8">
        <v>13790</v>
      </c>
      <c r="V5" s="8">
        <v>13320</v>
      </c>
      <c r="W5" s="8">
        <v>13880</v>
      </c>
      <c r="X5" s="8">
        <v>13950</v>
      </c>
      <c r="Y5" s="8">
        <v>13960</v>
      </c>
      <c r="Z5" s="8">
        <v>13930</v>
      </c>
      <c r="AA5" s="8">
        <v>13790</v>
      </c>
      <c r="AB5" s="8">
        <v>13750</v>
      </c>
      <c r="AC5" s="8">
        <v>13640</v>
      </c>
      <c r="AD5" s="8">
        <v>13650</v>
      </c>
      <c r="AE5" s="8">
        <v>13800</v>
      </c>
      <c r="AF5" s="8">
        <v>13700</v>
      </c>
      <c r="AG5" s="8">
        <v>13800</v>
      </c>
      <c r="AH5" s="8">
        <v>13800</v>
      </c>
      <c r="AI5" s="8">
        <v>13800</v>
      </c>
      <c r="AJ5" s="23">
        <v>13800</v>
      </c>
      <c r="AK5" s="8">
        <v>13800</v>
      </c>
      <c r="AL5" s="8">
        <v>13700</v>
      </c>
      <c r="AM5" s="8">
        <v>13800</v>
      </c>
      <c r="AN5" s="8">
        <v>13600</v>
      </c>
      <c r="AO5" s="8">
        <v>13700</v>
      </c>
    </row>
    <row r="6" spans="1:43" ht="13.5" customHeight="1" x14ac:dyDescent="0.2">
      <c r="A6" s="9" t="s">
        <v>1</v>
      </c>
      <c r="B6" s="10">
        <v>3440</v>
      </c>
      <c r="C6" s="10">
        <v>3940</v>
      </c>
      <c r="D6" s="10">
        <v>3830</v>
      </c>
      <c r="E6" s="10">
        <v>3810</v>
      </c>
      <c r="F6" s="10">
        <v>3420</v>
      </c>
      <c r="G6" s="10">
        <v>3980</v>
      </c>
      <c r="H6" s="10">
        <v>3480</v>
      </c>
      <c r="I6" s="10">
        <v>2310</v>
      </c>
      <c r="J6" s="10">
        <v>3200</v>
      </c>
      <c r="K6" s="10">
        <v>3420</v>
      </c>
      <c r="L6" s="10">
        <v>3390</v>
      </c>
      <c r="M6" s="10">
        <v>3630</v>
      </c>
      <c r="N6" s="10">
        <v>3950</v>
      </c>
      <c r="O6" s="10">
        <v>3880</v>
      </c>
      <c r="P6" s="10">
        <v>4240</v>
      </c>
      <c r="Q6" s="10">
        <v>4338.3999999999996</v>
      </c>
      <c r="R6" s="10">
        <v>4676</v>
      </c>
      <c r="S6" s="10">
        <v>5056</v>
      </c>
      <c r="T6" s="10">
        <v>5246</v>
      </c>
      <c r="U6" s="10">
        <v>5470</v>
      </c>
      <c r="V6" s="10">
        <v>5770</v>
      </c>
      <c r="W6" s="10">
        <v>6090</v>
      </c>
      <c r="X6" s="10">
        <v>6240</v>
      </c>
      <c r="Y6" s="10">
        <v>6240</v>
      </c>
      <c r="Z6" s="10">
        <v>6530</v>
      </c>
      <c r="AA6" s="10">
        <v>6570</v>
      </c>
      <c r="AB6" s="10">
        <v>6610</v>
      </c>
      <c r="AC6" s="10">
        <v>6560</v>
      </c>
      <c r="AD6" s="10">
        <v>6440</v>
      </c>
      <c r="AE6" s="10">
        <v>6460</v>
      </c>
      <c r="AF6" s="10">
        <v>6500</v>
      </c>
      <c r="AG6" s="10">
        <v>6600</v>
      </c>
      <c r="AH6" s="10">
        <v>6800</v>
      </c>
      <c r="AI6" s="10">
        <v>7000</v>
      </c>
      <c r="AJ6" s="20">
        <v>7100</v>
      </c>
      <c r="AK6" s="10">
        <v>6800</v>
      </c>
      <c r="AL6" s="10">
        <v>6500</v>
      </c>
      <c r="AM6" s="10">
        <v>6500</v>
      </c>
      <c r="AN6" s="10">
        <v>6500</v>
      </c>
      <c r="AO6" s="10">
        <v>6400</v>
      </c>
    </row>
    <row r="7" spans="1:43" ht="13.5" customHeight="1" x14ac:dyDescent="0.2">
      <c r="A7" s="1" t="s">
        <v>2</v>
      </c>
      <c r="B7" s="10">
        <v>4000</v>
      </c>
      <c r="C7" s="10">
        <v>4200</v>
      </c>
      <c r="D7" s="10">
        <v>4200</v>
      </c>
      <c r="E7" s="10">
        <v>4100</v>
      </c>
      <c r="F7" s="10">
        <v>4010</v>
      </c>
      <c r="G7" s="10">
        <v>4100</v>
      </c>
      <c r="H7" s="10">
        <v>4200</v>
      </c>
      <c r="I7" s="10">
        <v>3790</v>
      </c>
      <c r="J7" s="10">
        <v>3200</v>
      </c>
      <c r="K7" s="10">
        <v>4010</v>
      </c>
      <c r="L7" s="10">
        <v>3950</v>
      </c>
      <c r="M7" s="10">
        <v>3880</v>
      </c>
      <c r="N7" s="10">
        <v>3840</v>
      </c>
      <c r="O7" s="10">
        <v>4170</v>
      </c>
      <c r="P7" s="10">
        <v>3880</v>
      </c>
      <c r="Q7" s="10">
        <v>4091.4</v>
      </c>
      <c r="R7" s="10">
        <v>3839</v>
      </c>
      <c r="S7" s="10">
        <v>3442</v>
      </c>
      <c r="T7" s="10">
        <v>3195</v>
      </c>
      <c r="U7" s="10">
        <v>2930</v>
      </c>
      <c r="V7" s="10">
        <v>2690</v>
      </c>
      <c r="W7" s="10">
        <v>2510</v>
      </c>
      <c r="X7" s="10">
        <v>2680</v>
      </c>
      <c r="Y7" s="10">
        <v>2720</v>
      </c>
      <c r="Z7" s="10">
        <v>2270</v>
      </c>
      <c r="AA7" s="10">
        <v>2240</v>
      </c>
      <c r="AB7" s="10">
        <v>2580</v>
      </c>
      <c r="AC7" s="10">
        <v>2710</v>
      </c>
      <c r="AD7" s="10">
        <v>2540</v>
      </c>
      <c r="AE7" s="10">
        <v>2120</v>
      </c>
      <c r="AF7" s="10">
        <v>2400</v>
      </c>
      <c r="AG7" s="10">
        <v>2300</v>
      </c>
      <c r="AH7" s="10">
        <v>2300</v>
      </c>
      <c r="AI7" s="10">
        <v>2100</v>
      </c>
      <c r="AJ7" s="20">
        <v>2500</v>
      </c>
      <c r="AK7" s="10">
        <v>2200</v>
      </c>
      <c r="AL7" s="10">
        <v>2100</v>
      </c>
      <c r="AM7" s="10">
        <v>2200</v>
      </c>
      <c r="AN7" s="10">
        <v>2000</v>
      </c>
      <c r="AO7" s="10">
        <v>1700</v>
      </c>
    </row>
    <row r="8" spans="1:43" ht="13.5" customHeight="1" x14ac:dyDescent="0.2">
      <c r="A8" s="1" t="s">
        <v>3</v>
      </c>
      <c r="B8" s="10">
        <v>3170</v>
      </c>
      <c r="C8" s="10">
        <v>2800</v>
      </c>
      <c r="D8" s="10">
        <v>2600</v>
      </c>
      <c r="E8" s="10">
        <v>2800</v>
      </c>
      <c r="F8" s="10">
        <v>1850</v>
      </c>
      <c r="G8" s="10">
        <v>2500</v>
      </c>
      <c r="H8" s="10">
        <v>3000</v>
      </c>
      <c r="I8" s="10">
        <v>3140</v>
      </c>
      <c r="J8" s="10">
        <v>1400</v>
      </c>
      <c r="K8" s="10">
        <v>1850</v>
      </c>
      <c r="L8" s="10">
        <v>1880</v>
      </c>
      <c r="M8" s="10">
        <v>1910</v>
      </c>
      <c r="N8" s="10">
        <v>2150</v>
      </c>
      <c r="O8" s="10">
        <v>1530</v>
      </c>
      <c r="P8" s="10">
        <v>1820</v>
      </c>
      <c r="Q8" s="10">
        <v>1526</v>
      </c>
      <c r="R8" s="10">
        <v>1426</v>
      </c>
      <c r="S8" s="10">
        <v>1641</v>
      </c>
      <c r="T8" s="10">
        <v>1753</v>
      </c>
      <c r="U8" s="10">
        <v>1540</v>
      </c>
      <c r="V8" s="10">
        <v>1580</v>
      </c>
      <c r="W8" s="10">
        <v>1710</v>
      </c>
      <c r="X8" s="10">
        <v>2190</v>
      </c>
      <c r="Y8" s="10">
        <v>2210</v>
      </c>
      <c r="Z8" s="10">
        <v>1720</v>
      </c>
      <c r="AA8" s="10">
        <v>1820</v>
      </c>
      <c r="AB8" s="10">
        <v>1770</v>
      </c>
      <c r="AC8" s="10">
        <v>1620</v>
      </c>
      <c r="AD8" s="10">
        <v>1950</v>
      </c>
      <c r="AE8" s="10">
        <v>2090</v>
      </c>
      <c r="AF8" s="10">
        <v>1700</v>
      </c>
      <c r="AG8" s="10">
        <v>2000</v>
      </c>
      <c r="AH8" s="10">
        <v>1700</v>
      </c>
      <c r="AI8" s="10">
        <v>1900</v>
      </c>
      <c r="AJ8" s="20">
        <v>1600</v>
      </c>
      <c r="AK8" s="10">
        <v>2100</v>
      </c>
      <c r="AL8" s="10">
        <v>2200</v>
      </c>
      <c r="AM8" s="10">
        <v>2400</v>
      </c>
      <c r="AN8" s="10">
        <v>2200</v>
      </c>
      <c r="AO8" s="10">
        <v>2600</v>
      </c>
    </row>
    <row r="9" spans="1:43" ht="13.5" customHeight="1" x14ac:dyDescent="0.2">
      <c r="A9" s="1" t="s">
        <v>4</v>
      </c>
      <c r="B9" s="10">
        <v>5</v>
      </c>
      <c r="C9" s="10">
        <v>5</v>
      </c>
      <c r="D9" s="10">
        <v>40</v>
      </c>
      <c r="E9" s="10">
        <v>70</v>
      </c>
      <c r="F9" s="10">
        <v>140</v>
      </c>
      <c r="G9" s="10">
        <v>350</v>
      </c>
      <c r="H9" s="10">
        <v>230</v>
      </c>
      <c r="I9" s="10">
        <v>180</v>
      </c>
      <c r="J9" s="10">
        <v>100</v>
      </c>
      <c r="K9" s="10">
        <v>140</v>
      </c>
      <c r="L9" s="10">
        <v>70</v>
      </c>
      <c r="M9" s="10">
        <v>80</v>
      </c>
      <c r="N9" s="10">
        <v>30</v>
      </c>
      <c r="O9" s="10">
        <v>30</v>
      </c>
      <c r="P9" s="10">
        <v>30</v>
      </c>
      <c r="Q9" s="10">
        <v>28</v>
      </c>
      <c r="R9" s="10">
        <v>108</v>
      </c>
      <c r="S9" s="10">
        <v>49</v>
      </c>
      <c r="T9" s="10">
        <v>29</v>
      </c>
      <c r="U9" s="10">
        <v>40</v>
      </c>
      <c r="V9" s="10">
        <v>80</v>
      </c>
      <c r="W9" s="10">
        <v>150</v>
      </c>
      <c r="X9" s="10">
        <v>300</v>
      </c>
      <c r="Y9" s="10">
        <v>210</v>
      </c>
      <c r="Z9" s="10">
        <v>520</v>
      </c>
      <c r="AA9" s="10">
        <v>340</v>
      </c>
      <c r="AB9" s="10">
        <v>350</v>
      </c>
      <c r="AC9" s="10">
        <v>290</v>
      </c>
      <c r="AD9" s="10">
        <v>200</v>
      </c>
      <c r="AE9" s="10">
        <v>230</v>
      </c>
      <c r="AF9" s="10">
        <v>300</v>
      </c>
      <c r="AG9" s="10">
        <v>200</v>
      </c>
      <c r="AH9" s="10">
        <v>100</v>
      </c>
      <c r="AI9" s="10">
        <v>100</v>
      </c>
      <c r="AJ9" s="20" t="s">
        <v>11</v>
      </c>
      <c r="AK9" s="20" t="s">
        <v>11</v>
      </c>
      <c r="AL9" s="25">
        <v>100</v>
      </c>
      <c r="AM9" s="10">
        <v>100</v>
      </c>
      <c r="AN9" s="10">
        <v>100</v>
      </c>
      <c r="AO9" s="10">
        <v>100</v>
      </c>
    </row>
    <row r="10" spans="1:43" ht="13.5" customHeight="1" x14ac:dyDescent="0.2">
      <c r="A10" s="1" t="s">
        <v>15</v>
      </c>
      <c r="B10" s="10">
        <v>1200</v>
      </c>
      <c r="C10" s="10">
        <v>1300</v>
      </c>
      <c r="D10" s="10">
        <v>1230</v>
      </c>
      <c r="E10" s="10">
        <v>1110</v>
      </c>
      <c r="F10" s="10">
        <v>1170</v>
      </c>
      <c r="G10" s="10">
        <v>980</v>
      </c>
      <c r="H10" s="10">
        <v>1000</v>
      </c>
      <c r="I10" s="10">
        <v>960</v>
      </c>
      <c r="J10" s="10">
        <v>1200</v>
      </c>
      <c r="K10" s="10">
        <v>1170</v>
      </c>
      <c r="L10" s="10">
        <v>1120</v>
      </c>
      <c r="M10" s="10">
        <v>1170</v>
      </c>
      <c r="N10" s="10">
        <v>1110</v>
      </c>
      <c r="O10" s="10">
        <v>1230</v>
      </c>
      <c r="P10" s="10">
        <v>1120</v>
      </c>
      <c r="Q10" s="10">
        <v>1062</v>
      </c>
      <c r="R10" s="10">
        <v>1050</v>
      </c>
      <c r="S10" s="10">
        <v>994</v>
      </c>
      <c r="T10" s="10">
        <v>1091</v>
      </c>
      <c r="U10" s="10">
        <v>1170</v>
      </c>
      <c r="V10" s="10">
        <v>850</v>
      </c>
      <c r="W10" s="10">
        <v>540</v>
      </c>
      <c r="X10" s="10">
        <v>140</v>
      </c>
      <c r="Y10" s="10">
        <v>140</v>
      </c>
      <c r="Z10" s="10">
        <v>110</v>
      </c>
      <c r="AA10" s="10">
        <v>110</v>
      </c>
      <c r="AB10" s="18" t="s">
        <v>11</v>
      </c>
      <c r="AC10" s="10">
        <v>10</v>
      </c>
      <c r="AD10" s="18" t="s">
        <v>12</v>
      </c>
      <c r="AE10" s="18" t="s">
        <v>12</v>
      </c>
      <c r="AF10" s="18" t="s">
        <v>12</v>
      </c>
      <c r="AG10" s="18" t="s">
        <v>12</v>
      </c>
      <c r="AH10" s="20" t="s">
        <v>12</v>
      </c>
      <c r="AI10" s="20" t="s">
        <v>12</v>
      </c>
      <c r="AJ10" s="20" t="s">
        <v>12</v>
      </c>
      <c r="AK10" s="20" t="s">
        <v>12</v>
      </c>
      <c r="AL10" s="20" t="s">
        <v>12</v>
      </c>
      <c r="AM10" s="20" t="s">
        <v>12</v>
      </c>
      <c r="AN10" s="20" t="s">
        <v>12</v>
      </c>
      <c r="AO10" s="20" t="s">
        <v>12</v>
      </c>
      <c r="AP10" s="21"/>
    </row>
    <row r="11" spans="1:43" ht="17.25" customHeight="1" x14ac:dyDescent="0.2">
      <c r="A11" s="1" t="s">
        <v>5</v>
      </c>
      <c r="B11" s="10">
        <v>500</v>
      </c>
      <c r="C11" s="10">
        <v>550</v>
      </c>
      <c r="D11" s="10">
        <v>540</v>
      </c>
      <c r="E11" s="10">
        <v>560</v>
      </c>
      <c r="F11" s="10">
        <v>850</v>
      </c>
      <c r="G11" s="10">
        <f>650+90</f>
        <v>740</v>
      </c>
      <c r="H11" s="10">
        <f>660+50</f>
        <v>710</v>
      </c>
      <c r="I11" s="10">
        <v>690</v>
      </c>
      <c r="J11" s="10">
        <v>800</v>
      </c>
      <c r="K11" s="10">
        <v>850</v>
      </c>
      <c r="L11" s="10">
        <v>810</v>
      </c>
      <c r="M11" s="10">
        <v>820</v>
      </c>
      <c r="N11" s="10">
        <v>820</v>
      </c>
      <c r="O11" s="10">
        <v>780</v>
      </c>
      <c r="P11" s="10">
        <v>780</v>
      </c>
      <c r="Q11" s="10">
        <v>725</v>
      </c>
      <c r="R11" s="10">
        <v>718</v>
      </c>
      <c r="S11" s="10">
        <v>704</v>
      </c>
      <c r="T11" s="10">
        <v>696</v>
      </c>
      <c r="U11" s="10">
        <v>750</v>
      </c>
      <c r="V11" s="10">
        <v>840</v>
      </c>
      <c r="W11" s="10">
        <v>860</v>
      </c>
      <c r="X11" s="10">
        <v>870</v>
      </c>
      <c r="Y11" s="10">
        <v>880</v>
      </c>
      <c r="Z11" s="10">
        <v>930</v>
      </c>
      <c r="AA11" s="10">
        <v>860</v>
      </c>
      <c r="AB11" s="10">
        <v>720</v>
      </c>
      <c r="AC11" s="10">
        <v>660</v>
      </c>
      <c r="AD11" s="10">
        <v>720</v>
      </c>
      <c r="AE11" s="10">
        <v>760</v>
      </c>
      <c r="AF11" s="10">
        <v>700</v>
      </c>
      <c r="AG11" s="10">
        <v>800</v>
      </c>
      <c r="AH11" s="10">
        <v>800</v>
      </c>
      <c r="AI11" s="10">
        <v>700</v>
      </c>
      <c r="AJ11" s="20">
        <v>700</v>
      </c>
      <c r="AK11" s="10">
        <v>700</v>
      </c>
      <c r="AL11" s="10">
        <v>700</v>
      </c>
      <c r="AM11" s="10">
        <v>600</v>
      </c>
      <c r="AN11" s="10">
        <v>600</v>
      </c>
      <c r="AO11" s="10">
        <v>700</v>
      </c>
    </row>
    <row r="12" spans="1:43" ht="13.5" customHeight="1" x14ac:dyDescent="0.2">
      <c r="A12" s="1" t="s">
        <v>6</v>
      </c>
      <c r="B12" s="1">
        <v>885</v>
      </c>
      <c r="C12" s="1">
        <f>5+10+200+100+120+40+140+80+3+7</f>
        <v>705</v>
      </c>
      <c r="D12" s="10">
        <v>1060</v>
      </c>
      <c r="E12" s="10">
        <v>1050</v>
      </c>
      <c r="F12" s="10">
        <v>1610</v>
      </c>
      <c r="G12" s="10">
        <f>40+200+250+65+180+45+20+50</f>
        <v>850</v>
      </c>
      <c r="H12" s="10">
        <f>30+250+230+65+180+45+15+65</f>
        <v>880</v>
      </c>
      <c r="I12" s="10">
        <v>710</v>
      </c>
      <c r="J12" s="10">
        <v>800</v>
      </c>
      <c r="K12" s="10">
        <v>1610</v>
      </c>
      <c r="L12" s="10">
        <v>1080</v>
      </c>
      <c r="M12" s="10">
        <v>900</v>
      </c>
      <c r="N12" s="10">
        <v>1120</v>
      </c>
      <c r="O12" s="10">
        <v>860</v>
      </c>
      <c r="P12" s="10">
        <v>910</v>
      </c>
      <c r="Q12" s="10">
        <f>19+847</f>
        <v>866</v>
      </c>
      <c r="R12" s="10">
        <f>849+18</f>
        <v>867</v>
      </c>
      <c r="S12" s="10">
        <v>785</v>
      </c>
      <c r="T12" s="10">
        <v>812</v>
      </c>
      <c r="U12" s="10">
        <v>790</v>
      </c>
      <c r="V12" s="10">
        <v>770</v>
      </c>
      <c r="W12" s="10">
        <v>770</v>
      </c>
      <c r="X12" s="10">
        <v>730</v>
      </c>
      <c r="Y12" s="10">
        <v>710</v>
      </c>
      <c r="Z12" s="10">
        <v>770</v>
      </c>
      <c r="AA12" s="10">
        <v>800</v>
      </c>
      <c r="AB12" s="10">
        <v>810</v>
      </c>
      <c r="AC12" s="10">
        <v>920</v>
      </c>
      <c r="AD12" s="10">
        <v>970</v>
      </c>
      <c r="AE12" s="10">
        <v>1240</v>
      </c>
      <c r="AF12" s="10">
        <v>900</v>
      </c>
      <c r="AG12" s="10">
        <v>900</v>
      </c>
      <c r="AH12" s="10">
        <v>1000</v>
      </c>
      <c r="AI12" s="10">
        <v>900</v>
      </c>
      <c r="AJ12" s="20">
        <v>900</v>
      </c>
      <c r="AK12" s="10">
        <v>900</v>
      </c>
      <c r="AL12" s="10">
        <v>800</v>
      </c>
      <c r="AM12" s="10">
        <v>1000</v>
      </c>
      <c r="AN12" s="10">
        <v>900</v>
      </c>
      <c r="AO12" s="10">
        <v>1000</v>
      </c>
    </row>
    <row r="13" spans="1:43" ht="13.5" customHeight="1" x14ac:dyDescent="0.2">
      <c r="A13" s="1" t="s">
        <v>7</v>
      </c>
      <c r="B13" s="20">
        <v>300</v>
      </c>
      <c r="C13" s="20" t="s">
        <v>12</v>
      </c>
      <c r="D13" s="20" t="s">
        <v>12</v>
      </c>
      <c r="E13" s="20" t="s">
        <v>12</v>
      </c>
      <c r="F13" s="10">
        <v>1240</v>
      </c>
      <c r="G13" s="20" t="s">
        <v>12</v>
      </c>
      <c r="H13" s="10">
        <v>500</v>
      </c>
      <c r="I13" s="10">
        <v>640</v>
      </c>
      <c r="J13" s="10">
        <v>3100</v>
      </c>
      <c r="K13" s="10">
        <v>1240</v>
      </c>
      <c r="L13" s="10">
        <v>1170</v>
      </c>
      <c r="M13" s="10">
        <v>1130</v>
      </c>
      <c r="N13" s="10">
        <v>1080</v>
      </c>
      <c r="O13" s="10">
        <v>1360</v>
      </c>
      <c r="P13" s="10">
        <v>990</v>
      </c>
      <c r="Q13" s="10">
        <v>1201</v>
      </c>
      <c r="R13" s="10">
        <v>1096</v>
      </c>
      <c r="S13" s="10">
        <v>1127</v>
      </c>
      <c r="T13" s="10">
        <v>972</v>
      </c>
      <c r="U13" s="10">
        <v>1100</v>
      </c>
      <c r="V13" s="10">
        <v>740</v>
      </c>
      <c r="W13" s="10">
        <v>1250</v>
      </c>
      <c r="X13" s="10">
        <v>810</v>
      </c>
      <c r="Y13" s="10">
        <v>850</v>
      </c>
      <c r="Z13" s="10">
        <v>1080</v>
      </c>
      <c r="AA13" s="10">
        <v>1040</v>
      </c>
      <c r="AB13" s="10">
        <v>920</v>
      </c>
      <c r="AC13" s="10">
        <v>870</v>
      </c>
      <c r="AD13" s="10">
        <v>840</v>
      </c>
      <c r="AE13" s="10">
        <v>900</v>
      </c>
      <c r="AF13" s="10">
        <v>1100</v>
      </c>
      <c r="AG13" s="10">
        <v>1000</v>
      </c>
      <c r="AH13" s="10">
        <v>1100</v>
      </c>
      <c r="AI13" s="10">
        <v>900</v>
      </c>
      <c r="AJ13" s="20">
        <v>1000</v>
      </c>
      <c r="AK13" s="10">
        <v>1000</v>
      </c>
      <c r="AL13" s="10">
        <v>1200</v>
      </c>
      <c r="AM13" s="10">
        <v>900</v>
      </c>
      <c r="AN13" s="10">
        <v>1300</v>
      </c>
      <c r="AO13" s="10">
        <v>1200</v>
      </c>
    </row>
    <row r="14" spans="1:43" ht="17.25" customHeight="1" x14ac:dyDescent="0.2">
      <c r="A14" s="1" t="s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43" ht="17.25" customHeight="1" x14ac:dyDescent="0.2">
      <c r="A15" s="7" t="s">
        <v>9</v>
      </c>
      <c r="B15" s="11">
        <f t="shared" ref="B15:D15" si="5">SUM(B16:B23)</f>
        <v>100</v>
      </c>
      <c r="C15" s="11">
        <f t="shared" si="5"/>
        <v>100.00000000000001</v>
      </c>
      <c r="D15" s="11">
        <f t="shared" si="5"/>
        <v>99.999999999999986</v>
      </c>
      <c r="E15" s="11">
        <f t="shared" ref="E15" si="6">SUM(E16:E23)</f>
        <v>99.974074074074096</v>
      </c>
      <c r="F15" s="11">
        <v>100</v>
      </c>
      <c r="G15" s="11">
        <f t="shared" ref="G15:J15" si="7">SUM(G16:G23)</f>
        <v>100</v>
      </c>
      <c r="H15" s="11">
        <f t="shared" si="7"/>
        <v>100</v>
      </c>
      <c r="I15" s="11">
        <f t="shared" si="7"/>
        <v>100.01497584541062</v>
      </c>
      <c r="J15" s="11">
        <f t="shared" si="7"/>
        <v>100</v>
      </c>
      <c r="K15" s="11">
        <v>100</v>
      </c>
      <c r="L15" s="11">
        <f>SUM(L16:L23)</f>
        <v>100</v>
      </c>
      <c r="M15" s="11">
        <f>SUM(M16:M23)</f>
        <v>100</v>
      </c>
      <c r="N15" s="11">
        <v>100</v>
      </c>
      <c r="O15" s="11">
        <v>100</v>
      </c>
      <c r="P15" s="11">
        <v>100</v>
      </c>
      <c r="Q15" s="12">
        <f>SUM(Q16:Q23)</f>
        <v>100</v>
      </c>
      <c r="R15" s="12">
        <f t="shared" ref="R15:T15" si="8">SUM(R16:R23)</f>
        <v>100</v>
      </c>
      <c r="S15" s="12">
        <f t="shared" si="8"/>
        <v>100</v>
      </c>
      <c r="T15" s="12">
        <f t="shared" si="8"/>
        <v>100.00000000000001</v>
      </c>
      <c r="U15" s="12">
        <v>100</v>
      </c>
      <c r="V15" s="12">
        <v>100</v>
      </c>
      <c r="W15" s="12">
        <v>100</v>
      </c>
      <c r="X15" s="12">
        <v>100</v>
      </c>
      <c r="Y15" s="12">
        <v>100</v>
      </c>
      <c r="Z15" s="12">
        <v>100.00000000000003</v>
      </c>
      <c r="AA15" s="12">
        <v>99.999999999999986</v>
      </c>
      <c r="AB15" s="12">
        <v>100.00000000000001</v>
      </c>
      <c r="AC15" s="12">
        <v>100.00000000000001</v>
      </c>
      <c r="AD15" s="12">
        <v>100.00000000000003</v>
      </c>
      <c r="AE15" s="12">
        <v>100</v>
      </c>
      <c r="AF15" s="12">
        <v>100</v>
      </c>
      <c r="AG15" s="12">
        <v>100</v>
      </c>
      <c r="AH15" s="12">
        <v>100</v>
      </c>
      <c r="AI15" s="12">
        <v>100</v>
      </c>
      <c r="AJ15" s="12">
        <v>100</v>
      </c>
      <c r="AK15" s="12">
        <v>100</v>
      </c>
      <c r="AL15" s="12">
        <v>100</v>
      </c>
      <c r="AM15" s="12">
        <v>100</v>
      </c>
      <c r="AN15" s="12">
        <v>100</v>
      </c>
      <c r="AO15" s="12">
        <v>100</v>
      </c>
    </row>
    <row r="16" spans="1:43" ht="13.5" customHeight="1" x14ac:dyDescent="0.2">
      <c r="A16" s="9" t="s">
        <v>1</v>
      </c>
      <c r="B16" s="13">
        <f t="shared" ref="B16:C16" si="9">B6/B$5*100</f>
        <v>25.481481481481481</v>
      </c>
      <c r="C16" s="13">
        <f t="shared" si="9"/>
        <v>29.185185185185187</v>
      </c>
      <c r="D16" s="13">
        <f t="shared" ref="D16:E16" si="10">D6/D$5*100</f>
        <v>28.370370370370367</v>
      </c>
      <c r="E16" s="13">
        <f t="shared" si="10"/>
        <v>28.222222222222221</v>
      </c>
      <c r="F16" s="13">
        <v>23.9513243665236</v>
      </c>
      <c r="G16" s="13">
        <f t="shared" ref="G16:J23" si="11">G6/G$5*100</f>
        <v>29.481481481481481</v>
      </c>
      <c r="H16" s="13">
        <f t="shared" si="11"/>
        <v>24.857142857142858</v>
      </c>
      <c r="I16" s="13">
        <f t="shared" si="11"/>
        <v>18.59903381642512</v>
      </c>
      <c r="J16" s="13">
        <f t="shared" si="11"/>
        <v>23.188405797101449</v>
      </c>
      <c r="K16" s="13">
        <v>23.9513243665236</v>
      </c>
      <c r="L16" s="13">
        <f>L6/L$5*100</f>
        <v>25.167037861915372</v>
      </c>
      <c r="M16" s="13">
        <f>M6/M$5*100</f>
        <v>26.849112426035504</v>
      </c>
      <c r="N16" s="13">
        <f t="shared" ref="N16:O16" si="12">N6/N$5*100</f>
        <v>28.19414703783012</v>
      </c>
      <c r="O16" s="13">
        <f t="shared" si="12"/>
        <v>28.034682080924856</v>
      </c>
      <c r="P16" s="13">
        <v>30.791597005161009</v>
      </c>
      <c r="Q16" s="14">
        <f t="shared" ref="Q16:Q23" si="13">Q6/Q$5*100</f>
        <v>31.351804477590367</v>
      </c>
      <c r="R16" s="14">
        <f t="shared" ref="R16:T16" si="14">R6/R$5*100</f>
        <v>33.933236574746005</v>
      </c>
      <c r="S16" s="14">
        <f t="shared" si="14"/>
        <v>36.642991737933031</v>
      </c>
      <c r="T16" s="14">
        <f t="shared" si="14"/>
        <v>38.03102798318109</v>
      </c>
      <c r="U16" s="13">
        <v>39.666424945612761</v>
      </c>
      <c r="V16" s="1">
        <v>43.3</v>
      </c>
      <c r="W16" s="14">
        <v>43.872919818456886</v>
      </c>
      <c r="X16" s="14">
        <v>44.720808544190383</v>
      </c>
      <c r="Y16" s="14">
        <v>44.721386620827964</v>
      </c>
      <c r="Z16" s="13">
        <v>46.909325866896403</v>
      </c>
      <c r="AA16" s="14">
        <v>47.664635915288656</v>
      </c>
      <c r="AB16" s="14">
        <v>48.043351760256037</v>
      </c>
      <c r="AC16" s="14">
        <v>48.1</v>
      </c>
      <c r="AD16" s="14">
        <v>47.154471544715449</v>
      </c>
      <c r="AE16" s="14">
        <v>46.817145482664216</v>
      </c>
      <c r="AF16" s="14">
        <v>47.946408961124533</v>
      </c>
      <c r="AG16" s="14">
        <v>47.8</v>
      </c>
      <c r="AH16" s="14">
        <v>49.275362318840585</v>
      </c>
      <c r="AI16" s="14">
        <v>50.724637681159422</v>
      </c>
      <c r="AJ16" s="18">
        <v>51.449275362318836</v>
      </c>
      <c r="AK16" s="14">
        <v>49.275362318840585</v>
      </c>
      <c r="AL16" s="14">
        <v>47.445255474452551</v>
      </c>
      <c r="AM16" s="14">
        <v>47.1</v>
      </c>
      <c r="AN16" s="14">
        <v>47.8</v>
      </c>
      <c r="AO16" s="14">
        <f>AO6/AO$5*100</f>
        <v>46.715328467153284</v>
      </c>
    </row>
    <row r="17" spans="1:42" ht="13.5" customHeight="1" x14ac:dyDescent="0.2">
      <c r="A17" s="1" t="s">
        <v>2</v>
      </c>
      <c r="B17" s="13">
        <f t="shared" ref="B17:C17" si="15">B7/B$5*100</f>
        <v>29.629629629629626</v>
      </c>
      <c r="C17" s="13">
        <f t="shared" si="15"/>
        <v>31.111111111111111</v>
      </c>
      <c r="D17" s="13">
        <f t="shared" ref="D17:E17" si="16">D7/D$5*100</f>
        <v>31.111111111111111</v>
      </c>
      <c r="E17" s="13">
        <f t="shared" si="16"/>
        <v>30.37037037037037</v>
      </c>
      <c r="F17" s="13">
        <v>28.048703640170004</v>
      </c>
      <c r="G17" s="13">
        <f t="shared" si="11"/>
        <v>30.37037037037037</v>
      </c>
      <c r="H17" s="13">
        <f t="shared" si="11"/>
        <v>30</v>
      </c>
      <c r="I17" s="13">
        <f t="shared" si="11"/>
        <v>30.515297906602257</v>
      </c>
      <c r="J17" s="13">
        <f t="shared" si="11"/>
        <v>23.188405797101449</v>
      </c>
      <c r="K17" s="13">
        <v>28.048703640170004</v>
      </c>
      <c r="L17" s="13">
        <f t="shared" ref="L17" si="17">L7/L$5*100</f>
        <v>29.324424647364516</v>
      </c>
      <c r="M17" s="13">
        <f t="shared" ref="M17:O23" si="18">M7/M$5*100</f>
        <v>28.698224852071007</v>
      </c>
      <c r="N17" s="13">
        <f t="shared" si="18"/>
        <v>27.408993576017131</v>
      </c>
      <c r="O17" s="13">
        <f t="shared" si="18"/>
        <v>30.130057803468208</v>
      </c>
      <c r="P17" s="13">
        <v>28.167478374645633</v>
      </c>
      <c r="Q17" s="14">
        <f t="shared" si="13"/>
        <v>29.566838659324464</v>
      </c>
      <c r="R17" s="14">
        <f t="shared" ref="R17:T17" si="19">R7/R$5*100</f>
        <v>27.859216255442671</v>
      </c>
      <c r="S17" s="14">
        <f t="shared" si="19"/>
        <v>24.945644296274821</v>
      </c>
      <c r="T17" s="14">
        <f t="shared" si="19"/>
        <v>23.162244454110485</v>
      </c>
      <c r="U17" s="13">
        <v>21.225525743292238</v>
      </c>
      <c r="V17" s="13">
        <v>20.2</v>
      </c>
      <c r="W17" s="14">
        <v>18.053454362077659</v>
      </c>
      <c r="X17" s="14">
        <v>19.202924521539675</v>
      </c>
      <c r="Y17" s="14">
        <v>19.481449649047413</v>
      </c>
      <c r="Z17" s="13">
        <v>16.2825759207409</v>
      </c>
      <c r="AA17" s="14">
        <v>16.253263707571801</v>
      </c>
      <c r="AB17" s="14">
        <v>18.766366016875182</v>
      </c>
      <c r="AC17" s="14">
        <v>19.899999999999999</v>
      </c>
      <c r="AD17" s="14">
        <v>18.618618618618619</v>
      </c>
      <c r="AE17" s="14">
        <v>15.384581936454511</v>
      </c>
      <c r="AF17" s="14">
        <v>17.644044219928254</v>
      </c>
      <c r="AG17" s="14">
        <v>16.7</v>
      </c>
      <c r="AH17" s="14">
        <v>16.666666666666664</v>
      </c>
      <c r="AI17" s="14">
        <v>15.217391304347828</v>
      </c>
      <c r="AJ17" s="18">
        <v>18.115942028985508</v>
      </c>
      <c r="AK17" s="14">
        <v>15.942028985507244</v>
      </c>
      <c r="AL17" s="14">
        <v>15.328467153284672</v>
      </c>
      <c r="AM17" s="14">
        <v>15.9</v>
      </c>
      <c r="AN17" s="14">
        <v>14.7</v>
      </c>
      <c r="AO17" s="14">
        <f t="shared" ref="AO17:AO23" si="20">AO7/AO$5*100</f>
        <v>12.408759124087592</v>
      </c>
    </row>
    <row r="18" spans="1:42" ht="13.5" customHeight="1" x14ac:dyDescent="0.2">
      <c r="A18" s="1" t="s">
        <v>3</v>
      </c>
      <c r="B18" s="13">
        <f t="shared" ref="B18:C18" si="21">B8/B$5*100</f>
        <v>23.481481481481481</v>
      </c>
      <c r="C18" s="13">
        <f t="shared" si="21"/>
        <v>20.74074074074074</v>
      </c>
      <c r="D18" s="13">
        <f t="shared" ref="D18:E18" si="22">D8/D$5*100</f>
        <v>19.25925925925926</v>
      </c>
      <c r="E18" s="13">
        <f t="shared" si="22"/>
        <v>20.74074074074074</v>
      </c>
      <c r="F18" s="13">
        <v>12.918087422894073</v>
      </c>
      <c r="G18" s="13">
        <f t="shared" si="11"/>
        <v>18.518518518518519</v>
      </c>
      <c r="H18" s="13">
        <f t="shared" si="11"/>
        <v>21.428571428571427</v>
      </c>
      <c r="I18" s="13">
        <f t="shared" si="11"/>
        <v>25.28180354267311</v>
      </c>
      <c r="J18" s="13">
        <f t="shared" si="11"/>
        <v>10.144927536231885</v>
      </c>
      <c r="K18" s="13">
        <v>12.918087422894073</v>
      </c>
      <c r="L18" s="13">
        <f t="shared" ref="L18" si="23">L8/L$5*100</f>
        <v>13.956941351150705</v>
      </c>
      <c r="M18" s="13">
        <f t="shared" si="18"/>
        <v>14.127218934911243</v>
      </c>
      <c r="N18" s="13">
        <f t="shared" si="18"/>
        <v>15.346181299072093</v>
      </c>
      <c r="O18" s="13">
        <f t="shared" si="18"/>
        <v>11.054913294797688</v>
      </c>
      <c r="P18" s="13">
        <v>13.207821472704806</v>
      </c>
      <c r="Q18" s="14">
        <f t="shared" si="13"/>
        <v>11.027764529043635</v>
      </c>
      <c r="R18" s="14">
        <f t="shared" ref="R18:T18" si="24">R8/R$5*100</f>
        <v>10.348330914368651</v>
      </c>
      <c r="S18" s="14">
        <f t="shared" si="24"/>
        <v>11.893027975068851</v>
      </c>
      <c r="T18" s="14">
        <f t="shared" si="24"/>
        <v>12.70842395244309</v>
      </c>
      <c r="U18" s="13">
        <v>11.196519216823786</v>
      </c>
      <c r="V18" s="1">
        <v>11.8</v>
      </c>
      <c r="W18" s="14">
        <v>12.340609466176788</v>
      </c>
      <c r="X18" s="14">
        <v>15.676295606049745</v>
      </c>
      <c r="Y18" s="14">
        <v>15.800028649190661</v>
      </c>
      <c r="Z18" s="13">
        <v>12.362696532414388</v>
      </c>
      <c r="AA18" s="14">
        <v>13.185378590078328</v>
      </c>
      <c r="AB18" s="14">
        <v>12.845504800698285</v>
      </c>
      <c r="AC18" s="14">
        <v>11.9</v>
      </c>
      <c r="AD18" s="14">
        <v>14.282575258185016</v>
      </c>
      <c r="AE18" s="14">
        <v>15.114337520708593</v>
      </c>
      <c r="AF18" s="14">
        <v>12.44600629621495</v>
      </c>
      <c r="AG18" s="14">
        <v>14.5</v>
      </c>
      <c r="AH18" s="14">
        <v>12.318840579710146</v>
      </c>
      <c r="AI18" s="14">
        <v>13.768115942028986</v>
      </c>
      <c r="AJ18" s="18">
        <v>11.594202898550725</v>
      </c>
      <c r="AK18" s="14">
        <v>15.217391304347828</v>
      </c>
      <c r="AL18" s="14">
        <v>16.058394160583937</v>
      </c>
      <c r="AM18" s="14">
        <v>17.399999999999999</v>
      </c>
      <c r="AN18" s="14">
        <v>16.2</v>
      </c>
      <c r="AO18" s="14">
        <f t="shared" si="20"/>
        <v>18.978102189781019</v>
      </c>
    </row>
    <row r="19" spans="1:42" ht="13.5" customHeight="1" x14ac:dyDescent="0.2">
      <c r="A19" s="1" t="s">
        <v>4</v>
      </c>
      <c r="B19" s="13">
        <f t="shared" ref="B19:C19" si="25">B9/B$5*100</f>
        <v>3.7037037037037035E-2</v>
      </c>
      <c r="C19" s="13">
        <f t="shared" si="25"/>
        <v>3.7037037037037035E-2</v>
      </c>
      <c r="D19" s="13">
        <f t="shared" ref="D19:E19" si="26">D9/D$5*100</f>
        <v>0.29629629629629628</v>
      </c>
      <c r="E19" s="13">
        <f t="shared" si="26"/>
        <v>0.51851851851851849</v>
      </c>
      <c r="F19" s="13">
        <v>1.0131421409716921</v>
      </c>
      <c r="G19" s="13">
        <f t="shared" si="11"/>
        <v>2.5925925925925926</v>
      </c>
      <c r="H19" s="13">
        <f t="shared" si="11"/>
        <v>1.6428571428571428</v>
      </c>
      <c r="I19" s="13">
        <f t="shared" si="11"/>
        <v>1.4492753623188406</v>
      </c>
      <c r="J19" s="13">
        <f t="shared" si="11"/>
        <v>0.72463768115942029</v>
      </c>
      <c r="K19" s="13">
        <v>1.0131421409716921</v>
      </c>
      <c r="L19" s="13">
        <f t="shared" ref="L19" si="27">L9/L$5*100</f>
        <v>0.5196733481811433</v>
      </c>
      <c r="M19" s="13">
        <f t="shared" si="18"/>
        <v>0.59171597633136097</v>
      </c>
      <c r="N19" s="13">
        <f t="shared" si="18"/>
        <v>0.21413276231263384</v>
      </c>
      <c r="O19" s="13">
        <f t="shared" si="18"/>
        <v>0.2167630057803468</v>
      </c>
      <c r="P19" s="13">
        <v>0.20353274696518134</v>
      </c>
      <c r="Q19" s="14">
        <f t="shared" si="13"/>
        <v>0.20234430328520428</v>
      </c>
      <c r="R19" s="14">
        <f t="shared" ref="R19:T19" si="28">R9/R$5*100</f>
        <v>0.78374455732946302</v>
      </c>
      <c r="S19" s="14">
        <f t="shared" si="28"/>
        <v>0.35512393100449341</v>
      </c>
      <c r="T19" s="14">
        <f t="shared" si="28"/>
        <v>0.21023633463824851</v>
      </c>
      <c r="U19" s="13">
        <v>0.29006526468455401</v>
      </c>
      <c r="V19" s="1">
        <v>0.6</v>
      </c>
      <c r="W19" s="14">
        <v>1.1022260644045818</v>
      </c>
      <c r="X19" s="14">
        <v>2.1647193749552001</v>
      </c>
      <c r="Y19" s="14">
        <v>1.4969202120040108</v>
      </c>
      <c r="Z19" s="13">
        <v>3.7188599325148974</v>
      </c>
      <c r="AA19" s="14">
        <v>2.473165071076298</v>
      </c>
      <c r="AB19" s="14">
        <v>2.5312772766947917</v>
      </c>
      <c r="AC19" s="14">
        <v>2.1</v>
      </c>
      <c r="AD19" s="14">
        <v>1.4722039112283016</v>
      </c>
      <c r="AE19" s="14">
        <v>1.6640794514234032</v>
      </c>
      <c r="AF19" s="14">
        <v>2.1963540522732266</v>
      </c>
      <c r="AG19" s="14">
        <v>1.4</v>
      </c>
      <c r="AH19" s="14">
        <v>0.72463768115942029</v>
      </c>
      <c r="AI19" s="14">
        <v>0.72463768115942029</v>
      </c>
      <c r="AJ19" s="18" t="s">
        <v>11</v>
      </c>
      <c r="AK19" s="18" t="s">
        <v>11</v>
      </c>
      <c r="AL19" s="18">
        <v>0.72992700729927007</v>
      </c>
      <c r="AM19" s="14">
        <v>0.72992700729927007</v>
      </c>
      <c r="AN19" s="14">
        <v>0.7</v>
      </c>
      <c r="AO19" s="14">
        <f t="shared" si="20"/>
        <v>0.72992700729927007</v>
      </c>
    </row>
    <row r="20" spans="1:42" ht="13.5" customHeight="1" x14ac:dyDescent="0.2">
      <c r="A20" s="1" t="s">
        <v>15</v>
      </c>
      <c r="B20" s="13">
        <f t="shared" ref="B20:C20" si="29">B10/B$5*100</f>
        <v>8.8888888888888893</v>
      </c>
      <c r="C20" s="13">
        <f t="shared" si="29"/>
        <v>9.6296296296296298</v>
      </c>
      <c r="D20" s="13">
        <f t="shared" ref="D20:E20" si="30">D10/D$5*100</f>
        <v>9.1111111111111107</v>
      </c>
      <c r="E20" s="13">
        <f t="shared" si="30"/>
        <v>8.2222222222222232</v>
      </c>
      <c r="F20" s="13">
        <v>8.1695525230530102</v>
      </c>
      <c r="G20" s="13">
        <f t="shared" si="11"/>
        <v>7.2592592592592595</v>
      </c>
      <c r="H20" s="13">
        <f t="shared" si="11"/>
        <v>7.1428571428571423</v>
      </c>
      <c r="I20" s="13">
        <v>7.8</v>
      </c>
      <c r="J20" s="13">
        <f t="shared" si="11"/>
        <v>8.695652173913043</v>
      </c>
      <c r="K20" s="13">
        <v>8.1695525230530102</v>
      </c>
      <c r="L20" s="13">
        <f t="shared" ref="L20" si="31">L10/L$5*100</f>
        <v>8.3147735708982928</v>
      </c>
      <c r="M20" s="13">
        <f t="shared" si="18"/>
        <v>8.6538461538461533</v>
      </c>
      <c r="N20" s="13">
        <v>8</v>
      </c>
      <c r="O20" s="13">
        <f t="shared" si="18"/>
        <v>8.8872832369942198</v>
      </c>
      <c r="P20" s="13">
        <v>8.1340408519299263</v>
      </c>
      <c r="Q20" s="14">
        <f t="shared" si="13"/>
        <v>7.6746303603173915</v>
      </c>
      <c r="R20" s="14">
        <f t="shared" ref="R20:T20" si="32">R10/R$5*100</f>
        <v>7.6197387518142232</v>
      </c>
      <c r="S20" s="14">
        <f t="shared" si="32"/>
        <v>7.2039426003768652</v>
      </c>
      <c r="T20" s="14">
        <f t="shared" si="32"/>
        <v>7.9092358996665206</v>
      </c>
      <c r="U20" s="13">
        <v>8.462654097171864</v>
      </c>
      <c r="V20" s="1">
        <v>6.4</v>
      </c>
      <c r="W20" s="14">
        <v>3.9046178229234201</v>
      </c>
      <c r="X20" s="14">
        <v>1.0250161278761378</v>
      </c>
      <c r="Y20" s="14">
        <v>1.0098839707778255</v>
      </c>
      <c r="Z20" s="13">
        <v>0.78971929068849167</v>
      </c>
      <c r="AA20" s="14">
        <v>0.7832898172323759</v>
      </c>
      <c r="AB20" s="18" t="s">
        <v>11</v>
      </c>
      <c r="AC20" s="18">
        <v>0.1</v>
      </c>
      <c r="AD20" s="18" t="s">
        <v>12</v>
      </c>
      <c r="AE20" s="18" t="s">
        <v>12</v>
      </c>
      <c r="AF20" s="18" t="s">
        <v>12</v>
      </c>
      <c r="AG20" s="18" t="s">
        <v>12</v>
      </c>
      <c r="AH20" s="18" t="s">
        <v>12</v>
      </c>
      <c r="AI20" s="18" t="s">
        <v>12</v>
      </c>
      <c r="AJ20" s="18" t="s">
        <v>12</v>
      </c>
      <c r="AK20" s="18" t="s">
        <v>12</v>
      </c>
      <c r="AL20" s="18" t="s">
        <v>12</v>
      </c>
      <c r="AM20" s="18" t="s">
        <v>12</v>
      </c>
      <c r="AN20" s="18" t="s">
        <v>12</v>
      </c>
      <c r="AO20" s="18" t="s">
        <v>12</v>
      </c>
      <c r="AP20" s="21"/>
    </row>
    <row r="21" spans="1:42" ht="17.25" customHeight="1" x14ac:dyDescent="0.2">
      <c r="A21" s="1" t="s">
        <v>5</v>
      </c>
      <c r="B21" s="13">
        <f t="shared" ref="B21:C21" si="33">B11/B$5*100</f>
        <v>3.7037037037037033</v>
      </c>
      <c r="C21" s="13">
        <f t="shared" si="33"/>
        <v>4.0740740740740744</v>
      </c>
      <c r="D21" s="13">
        <f t="shared" ref="D21" si="34">D11/D$5*100</f>
        <v>4</v>
      </c>
      <c r="E21" s="13">
        <v>4.2</v>
      </c>
      <c r="F21" s="13">
        <v>5.9584240633511412</v>
      </c>
      <c r="G21" s="13">
        <f t="shared" si="11"/>
        <v>5.4814814814814818</v>
      </c>
      <c r="H21" s="13">
        <f t="shared" si="11"/>
        <v>5.0714285714285712</v>
      </c>
      <c r="I21" s="13">
        <v>5.5</v>
      </c>
      <c r="J21" s="13">
        <f t="shared" si="11"/>
        <v>5.7971014492753623</v>
      </c>
      <c r="K21" s="13">
        <v>5.9584240633511412</v>
      </c>
      <c r="L21" s="13">
        <f t="shared" ref="L21" si="35">L11/L$5*100</f>
        <v>6.0133630289532292</v>
      </c>
      <c r="M21" s="13">
        <f t="shared" si="18"/>
        <v>6.0650887573964498</v>
      </c>
      <c r="N21" s="13">
        <f t="shared" si="18"/>
        <v>5.8529621698786585</v>
      </c>
      <c r="O21" s="13">
        <f t="shared" si="18"/>
        <v>5.6358381502890174</v>
      </c>
      <c r="P21" s="13">
        <v>5.6625717816384382</v>
      </c>
      <c r="Q21" s="14">
        <f t="shared" si="13"/>
        <v>5.2392721386347541</v>
      </c>
      <c r="R21" s="14">
        <f t="shared" ref="R21:T21" si="36">R11/R$5*100</f>
        <v>5.2104499274310596</v>
      </c>
      <c r="S21" s="14">
        <f t="shared" si="36"/>
        <v>5.1021887230033345</v>
      </c>
      <c r="T21" s="14">
        <f t="shared" si="36"/>
        <v>5.0456720313179648</v>
      </c>
      <c r="U21" s="13">
        <v>5.4242204496011599</v>
      </c>
      <c r="V21" s="1">
        <v>6.3</v>
      </c>
      <c r="W21" s="14">
        <v>6.2099272386715656</v>
      </c>
      <c r="X21" s="14">
        <v>6.2074403268582898</v>
      </c>
      <c r="Y21" s="14">
        <v>6.2956596476149551</v>
      </c>
      <c r="Z21" s="13">
        <v>6.6767176394572472</v>
      </c>
      <c r="AA21" s="14">
        <v>6.2373078038874379</v>
      </c>
      <c r="AB21" s="14">
        <v>5.2371254000581899</v>
      </c>
      <c r="AC21" s="14">
        <v>4.8</v>
      </c>
      <c r="AD21" s="14">
        <v>5.2515930564711049</v>
      </c>
      <c r="AE21" s="14">
        <v>5.5127976565772521</v>
      </c>
      <c r="AF21" s="14">
        <v>5.1248261219708615</v>
      </c>
      <c r="AG21" s="14">
        <v>5.8</v>
      </c>
      <c r="AH21" s="14">
        <v>5.7971014492753623</v>
      </c>
      <c r="AI21" s="14">
        <v>5.0724637681159424</v>
      </c>
      <c r="AJ21" s="18">
        <v>5.0724637681159424</v>
      </c>
      <c r="AK21" s="14">
        <v>5.0724637681159424</v>
      </c>
      <c r="AL21" s="14">
        <v>5.1094890510948909</v>
      </c>
      <c r="AM21" s="14">
        <v>4.3</v>
      </c>
      <c r="AN21" s="14">
        <v>4.4000000000000004</v>
      </c>
      <c r="AO21" s="14">
        <f t="shared" si="20"/>
        <v>5.1094890510948909</v>
      </c>
    </row>
    <row r="22" spans="1:42" ht="13.5" customHeight="1" x14ac:dyDescent="0.2">
      <c r="A22" s="1" t="s">
        <v>6</v>
      </c>
      <c r="B22" s="13">
        <f t="shared" ref="B22:C23" si="37">B12/B$5*100</f>
        <v>6.5555555555555562</v>
      </c>
      <c r="C22" s="13">
        <f t="shared" si="37"/>
        <v>5.2222222222222223</v>
      </c>
      <c r="D22" s="13">
        <f t="shared" ref="D22" si="38">D12/D$5*100</f>
        <v>7.8518518518518512</v>
      </c>
      <c r="E22" s="13">
        <v>7.7</v>
      </c>
      <c r="F22" s="13">
        <v>11.25869082710768</v>
      </c>
      <c r="G22" s="13">
        <f t="shared" si="11"/>
        <v>6.2962962962962958</v>
      </c>
      <c r="H22" s="13">
        <f t="shared" si="11"/>
        <v>6.2857142857142865</v>
      </c>
      <c r="I22" s="13">
        <f t="shared" si="11"/>
        <v>5.7165861513687597</v>
      </c>
      <c r="J22" s="13">
        <f t="shared" si="11"/>
        <v>5.7971014492753623</v>
      </c>
      <c r="K22" s="13">
        <v>11.25869082710768</v>
      </c>
      <c r="L22" s="13">
        <f t="shared" ref="L22" si="39">L12/L$5*100</f>
        <v>8.0178173719376389</v>
      </c>
      <c r="M22" s="13">
        <f t="shared" si="18"/>
        <v>6.6568047337278111</v>
      </c>
      <c r="N22" s="13">
        <f t="shared" si="18"/>
        <v>7.994289793004997</v>
      </c>
      <c r="O22" s="13">
        <v>6.3</v>
      </c>
      <c r="P22" s="13">
        <v>6.6220833030457227</v>
      </c>
      <c r="Q22" s="14">
        <f t="shared" si="13"/>
        <v>6.2582202373209617</v>
      </c>
      <c r="R22" s="14">
        <f t="shared" ref="R22:T22" si="40">R12/R$5*100</f>
        <v>6.2917271407837445</v>
      </c>
      <c r="S22" s="14">
        <f t="shared" si="40"/>
        <v>5.6892303232352521</v>
      </c>
      <c r="T22" s="14">
        <f t="shared" si="40"/>
        <v>5.8866173698709581</v>
      </c>
      <c r="U22" s="13">
        <v>5.7287889775199421</v>
      </c>
      <c r="V22" s="1">
        <v>5.8</v>
      </c>
      <c r="W22" s="14">
        <v>5.5255385058713351</v>
      </c>
      <c r="X22" s="14">
        <v>5.2039280338326996</v>
      </c>
      <c r="Y22" s="14">
        <v>5.0995559375447641</v>
      </c>
      <c r="Z22" s="13">
        <v>5.5352143010984278</v>
      </c>
      <c r="AA22" s="14">
        <v>5.8311575282854653</v>
      </c>
      <c r="AB22" s="14">
        <v>5.8626709339540302</v>
      </c>
      <c r="AC22" s="14">
        <v>6.7</v>
      </c>
      <c r="AD22" s="14">
        <v>7.0900168461144064</v>
      </c>
      <c r="AE22" s="14">
        <v>9.0153942930524931</v>
      </c>
      <c r="AF22" s="14">
        <v>6.5890621568196792</v>
      </c>
      <c r="AG22" s="14">
        <v>6.5</v>
      </c>
      <c r="AH22" s="14">
        <v>7.2463768115942031</v>
      </c>
      <c r="AI22" s="14">
        <v>6.5217391304347823</v>
      </c>
      <c r="AJ22" s="18">
        <v>6.5217391304347823</v>
      </c>
      <c r="AK22" s="14">
        <v>6.5217391304347823</v>
      </c>
      <c r="AL22" s="14">
        <v>5.8394160583941606</v>
      </c>
      <c r="AM22" s="14">
        <v>7.2</v>
      </c>
      <c r="AN22" s="14">
        <v>6.6</v>
      </c>
      <c r="AO22" s="14">
        <f t="shared" si="20"/>
        <v>7.2992700729926998</v>
      </c>
    </row>
    <row r="23" spans="1:42" ht="13.5" customHeight="1" thickBot="1" x14ac:dyDescent="0.25">
      <c r="A23" s="15" t="s">
        <v>7</v>
      </c>
      <c r="B23" s="16">
        <f t="shared" si="37"/>
        <v>2.2222222222222223</v>
      </c>
      <c r="C23" s="26" t="s">
        <v>12</v>
      </c>
      <c r="D23" s="26" t="s">
        <v>12</v>
      </c>
      <c r="E23" s="26" t="s">
        <v>12</v>
      </c>
      <c r="F23" s="16">
        <v>8.6820750159288078</v>
      </c>
      <c r="G23" s="26" t="s">
        <v>12</v>
      </c>
      <c r="H23" s="16">
        <f t="shared" si="11"/>
        <v>3.5714285714285712</v>
      </c>
      <c r="I23" s="16">
        <f t="shared" si="11"/>
        <v>5.1529790660225441</v>
      </c>
      <c r="J23" s="16">
        <f t="shared" si="11"/>
        <v>22.463768115942027</v>
      </c>
      <c r="K23" s="16">
        <v>8.6820750159288078</v>
      </c>
      <c r="L23" s="16">
        <f t="shared" ref="L23" si="41">L13/L$5*100</f>
        <v>8.6859688195991094</v>
      </c>
      <c r="M23" s="16">
        <f t="shared" si="18"/>
        <v>8.3579881656804726</v>
      </c>
      <c r="N23" s="16">
        <f t="shared" si="18"/>
        <v>7.7087794432548176</v>
      </c>
      <c r="O23" s="16">
        <f t="shared" si="18"/>
        <v>9.8265895953757223</v>
      </c>
      <c r="P23" s="16">
        <v>7.2108744639092821</v>
      </c>
      <c r="Q23" s="19">
        <f t="shared" si="13"/>
        <v>8.679125294483228</v>
      </c>
      <c r="R23" s="19">
        <f t="shared" ref="R23:T23" si="42">R13/R$5*100</f>
        <v>7.9535558780841802</v>
      </c>
      <c r="S23" s="19">
        <f t="shared" si="42"/>
        <v>8.1678504131033485</v>
      </c>
      <c r="T23" s="19">
        <f t="shared" si="42"/>
        <v>7.0465419747716407</v>
      </c>
      <c r="U23" s="16">
        <v>8.0058013052936907</v>
      </c>
      <c r="V23" s="15">
        <v>5.6</v>
      </c>
      <c r="W23" s="19">
        <v>8.9907067214177658</v>
      </c>
      <c r="X23" s="19">
        <v>5.7988674646978708</v>
      </c>
      <c r="Y23" s="19">
        <v>6.0951153129924078</v>
      </c>
      <c r="Z23" s="16">
        <v>7.7248905161892454</v>
      </c>
      <c r="AA23" s="19">
        <v>7.5718015665796345</v>
      </c>
      <c r="AB23" s="19">
        <v>6.7137038114634855</v>
      </c>
      <c r="AC23" s="19">
        <v>6.4</v>
      </c>
      <c r="AD23" s="19">
        <v>6.1305207646671063</v>
      </c>
      <c r="AE23" s="19">
        <v>6.491663659119534</v>
      </c>
      <c r="AF23" s="19">
        <v>8.053298191668496</v>
      </c>
      <c r="AG23" s="19">
        <v>7.2</v>
      </c>
      <c r="AH23" s="19">
        <v>7.9710144927536222</v>
      </c>
      <c r="AI23" s="19">
        <v>6.5217391304347823</v>
      </c>
      <c r="AJ23" s="22">
        <v>7.2463768115942031</v>
      </c>
      <c r="AK23" s="19">
        <v>7.2463768115942031</v>
      </c>
      <c r="AL23" s="19">
        <v>8.7591240875912408</v>
      </c>
      <c r="AM23" s="19">
        <v>6.5</v>
      </c>
      <c r="AN23" s="19">
        <v>9.6</v>
      </c>
      <c r="AO23" s="19">
        <f t="shared" si="20"/>
        <v>8.7591240875912408</v>
      </c>
      <c r="AP23" s="15"/>
    </row>
    <row r="24" spans="1:42" ht="13.5" customHeight="1" x14ac:dyDescent="0.2">
      <c r="A24" s="17" t="s">
        <v>22</v>
      </c>
      <c r="B24" s="17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spans="1:42" ht="13.5" customHeight="1" x14ac:dyDescent="0.2">
      <c r="A25" s="17" t="s">
        <v>16</v>
      </c>
      <c r="B25" s="17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</row>
    <row r="26" spans="1:42" ht="13.5" customHeight="1" x14ac:dyDescent="0.2">
      <c r="A26" s="17" t="s">
        <v>14</v>
      </c>
      <c r="B26" s="17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</row>
    <row r="27" spans="1:42" ht="13.5" customHeight="1" x14ac:dyDescent="0.2">
      <c r="A27" s="17" t="s">
        <v>18</v>
      </c>
      <c r="B27" s="17"/>
    </row>
    <row r="29" spans="1:42" ht="12.75" x14ac:dyDescent="0.2">
      <c r="A29" s="2" t="s">
        <v>23</v>
      </c>
    </row>
  </sheetData>
  <phoneticPr fontId="0" type="noConversion"/>
  <pageMargins left="0.15748031496062992" right="0.15748031496062992" top="0.98425196850393704" bottom="0.98425196850393704" header="0.51181102362204722" footer="0.51181102362204722"/>
  <pageSetup paperSize="9" scale="60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15813-02D8-4796-8AD4-1DA532A9D27B}">
  <dimension ref="A2:AN13"/>
  <sheetViews>
    <sheetView workbookViewId="0">
      <selection activeCell="C36" sqref="C36"/>
    </sheetView>
  </sheetViews>
  <sheetFormatPr defaultRowHeight="12.75" x14ac:dyDescent="0.2"/>
  <sheetData>
    <row r="2" spans="1:40" ht="13.5" thickBot="1" x14ac:dyDescent="0.25"/>
    <row r="3" spans="1:40" x14ac:dyDescent="0.2">
      <c r="B3" s="5">
        <v>1980</v>
      </c>
      <c r="C3" s="28">
        <v>1983</v>
      </c>
      <c r="D3" s="5">
        <v>1985</v>
      </c>
      <c r="E3" s="5">
        <v>1986</v>
      </c>
      <c r="F3" s="5">
        <v>1988</v>
      </c>
      <c r="G3" s="5">
        <v>1989</v>
      </c>
      <c r="H3" s="5">
        <v>1990</v>
      </c>
      <c r="I3" s="5">
        <v>1994</v>
      </c>
      <c r="J3" s="5">
        <v>1995</v>
      </c>
      <c r="K3" s="5">
        <v>1996</v>
      </c>
      <c r="L3" s="5">
        <v>1997</v>
      </c>
      <c r="M3" s="5">
        <v>1998</v>
      </c>
      <c r="N3" s="5">
        <v>1999</v>
      </c>
      <c r="O3" s="5">
        <v>2000</v>
      </c>
      <c r="P3" s="5">
        <v>2001</v>
      </c>
      <c r="Q3" s="5">
        <v>2002</v>
      </c>
      <c r="R3" s="5">
        <v>2003</v>
      </c>
      <c r="S3" s="5">
        <v>2004</v>
      </c>
      <c r="T3" s="4">
        <v>2005</v>
      </c>
      <c r="U3" s="4">
        <v>2006</v>
      </c>
      <c r="V3" s="4">
        <v>2007</v>
      </c>
      <c r="W3" s="4">
        <v>2008</v>
      </c>
      <c r="X3" s="5">
        <v>2009</v>
      </c>
      <c r="Y3" s="5">
        <v>2010</v>
      </c>
      <c r="Z3" s="3">
        <v>2011</v>
      </c>
      <c r="AA3" s="3">
        <v>2012</v>
      </c>
      <c r="AB3" s="3">
        <v>2013</v>
      </c>
      <c r="AC3" s="3">
        <v>2014</v>
      </c>
      <c r="AD3" s="3">
        <v>2015</v>
      </c>
      <c r="AE3" s="3">
        <v>2016</v>
      </c>
      <c r="AF3" s="3">
        <v>2017</v>
      </c>
      <c r="AG3" s="3">
        <v>2018</v>
      </c>
      <c r="AH3" s="3">
        <v>2019</v>
      </c>
      <c r="AI3" s="3">
        <v>2020</v>
      </c>
      <c r="AJ3" s="3">
        <v>2021</v>
      </c>
      <c r="AK3" s="3">
        <v>2022</v>
      </c>
      <c r="AL3" s="3">
        <v>2023</v>
      </c>
      <c r="AM3" s="3">
        <v>2024</v>
      </c>
      <c r="AN3" s="3">
        <v>2025</v>
      </c>
    </row>
    <row r="4" spans="1:40" x14ac:dyDescent="0.2">
      <c r="A4" s="27" t="s">
        <v>19</v>
      </c>
      <c r="B4" s="29">
        <f>Blad1!C6</f>
        <v>3940</v>
      </c>
      <c r="C4" s="29">
        <f>Blad1!D6</f>
        <v>3830</v>
      </c>
      <c r="D4" s="29">
        <f>Blad1!E6</f>
        <v>3810</v>
      </c>
      <c r="E4" s="29">
        <f>Blad1!F6</f>
        <v>3420</v>
      </c>
      <c r="F4" s="29">
        <f>Blad1!G6</f>
        <v>3980</v>
      </c>
      <c r="G4" s="29">
        <f>Blad1!H6</f>
        <v>3480</v>
      </c>
      <c r="H4" s="29">
        <f>Blad1!I6</f>
        <v>2310</v>
      </c>
      <c r="I4" s="29">
        <f>Blad1!J6</f>
        <v>3200</v>
      </c>
      <c r="J4" s="29">
        <f>Blad1!K6</f>
        <v>3420</v>
      </c>
      <c r="K4" s="29">
        <f>Blad1!L6</f>
        <v>3390</v>
      </c>
      <c r="L4" s="29">
        <f>Blad1!M6</f>
        <v>3630</v>
      </c>
      <c r="M4" s="29">
        <f>Blad1!N6</f>
        <v>3950</v>
      </c>
      <c r="N4" s="29">
        <f>Blad1!O6</f>
        <v>3880</v>
      </c>
      <c r="O4" s="29">
        <f>Blad1!P6</f>
        <v>4240</v>
      </c>
      <c r="P4" s="29">
        <f>Blad1!Q6</f>
        <v>4338.3999999999996</v>
      </c>
      <c r="Q4" s="29">
        <f>Blad1!R6</f>
        <v>4676</v>
      </c>
      <c r="R4" s="29">
        <f>Blad1!S6</f>
        <v>5056</v>
      </c>
      <c r="S4" s="29">
        <f>Blad1!T6</f>
        <v>5246</v>
      </c>
      <c r="T4" s="29">
        <f>Blad1!U6</f>
        <v>5470</v>
      </c>
      <c r="U4" s="29">
        <f>Blad1!V6</f>
        <v>5770</v>
      </c>
      <c r="V4" s="29">
        <f>Blad1!W6</f>
        <v>6090</v>
      </c>
      <c r="W4" s="29">
        <f>Blad1!X6</f>
        <v>6240</v>
      </c>
      <c r="X4" s="29">
        <f>Blad1!Y6</f>
        <v>6240</v>
      </c>
      <c r="Y4" s="29">
        <f>Blad1!Z6</f>
        <v>6530</v>
      </c>
      <c r="Z4" s="29">
        <f>Blad1!AA6</f>
        <v>6570</v>
      </c>
      <c r="AA4" s="29">
        <f>Blad1!AB6</f>
        <v>6610</v>
      </c>
      <c r="AB4" s="29">
        <f>Blad1!AC6</f>
        <v>6560</v>
      </c>
      <c r="AC4" s="29">
        <f>Blad1!AD6</f>
        <v>6440</v>
      </c>
      <c r="AD4" s="29">
        <f>Blad1!AE6</f>
        <v>6460</v>
      </c>
      <c r="AE4" s="29">
        <f>Blad1!AF6</f>
        <v>6500</v>
      </c>
      <c r="AF4" s="29">
        <f>Blad1!AG6</f>
        <v>6600</v>
      </c>
      <c r="AG4" s="29">
        <f>Blad1!AH6</f>
        <v>6800</v>
      </c>
      <c r="AH4" s="29">
        <f>Blad1!AI6</f>
        <v>7000</v>
      </c>
      <c r="AI4" s="29">
        <f>Blad1!AJ6</f>
        <v>7100</v>
      </c>
      <c r="AJ4" s="29">
        <f>Blad1!AK6</f>
        <v>6800</v>
      </c>
      <c r="AK4" s="29">
        <f>Blad1!AL6</f>
        <v>6500</v>
      </c>
      <c r="AL4" s="29">
        <f>Blad1!AM6</f>
        <v>6500</v>
      </c>
      <c r="AM4" s="29">
        <f>Blad1!AN6</f>
        <v>6500</v>
      </c>
      <c r="AN4" s="29">
        <f>Blad1!AO6</f>
        <v>6400</v>
      </c>
    </row>
    <row r="5" spans="1:40" x14ac:dyDescent="0.2">
      <c r="A5" s="27" t="s">
        <v>2</v>
      </c>
      <c r="B5" s="29">
        <f>SUM(Blad1!C7)</f>
        <v>4200</v>
      </c>
      <c r="C5" s="29">
        <f>SUM(Blad1!D7)</f>
        <v>4200</v>
      </c>
      <c r="D5" s="29">
        <f>SUM(Blad1!E7)</f>
        <v>4100</v>
      </c>
      <c r="E5" s="29">
        <f>SUM(Blad1!F7)</f>
        <v>4010</v>
      </c>
      <c r="F5" s="29">
        <f>SUM(Blad1!G7)</f>
        <v>4100</v>
      </c>
      <c r="G5" s="29">
        <f>SUM(Blad1!H7)</f>
        <v>4200</v>
      </c>
      <c r="H5" s="29">
        <f>SUM(Blad1!I7)</f>
        <v>3790</v>
      </c>
      <c r="I5" s="29">
        <f>SUM(Blad1!J7)</f>
        <v>3200</v>
      </c>
      <c r="J5" s="29">
        <f>SUM(Blad1!K7)</f>
        <v>4010</v>
      </c>
      <c r="K5" s="29">
        <f>SUM(Blad1!L7)</f>
        <v>3950</v>
      </c>
      <c r="L5" s="29">
        <f>SUM(Blad1!M7)</f>
        <v>3880</v>
      </c>
      <c r="M5" s="29">
        <f>SUM(Blad1!N7)</f>
        <v>3840</v>
      </c>
      <c r="N5" s="29">
        <f>SUM(Blad1!O7)</f>
        <v>4170</v>
      </c>
      <c r="O5" s="29">
        <f>SUM(Blad1!P7)</f>
        <v>3880</v>
      </c>
      <c r="P5" s="29">
        <f>SUM(Blad1!Q7)</f>
        <v>4091.4</v>
      </c>
      <c r="Q5" s="29">
        <f>SUM(Blad1!R7)</f>
        <v>3839</v>
      </c>
      <c r="R5" s="29">
        <f>SUM(Blad1!S7)</f>
        <v>3442</v>
      </c>
      <c r="S5" s="29">
        <f>SUM(Blad1!T7)</f>
        <v>3195</v>
      </c>
      <c r="T5" s="29">
        <f>SUM(Blad1!U7)</f>
        <v>2930</v>
      </c>
      <c r="U5" s="29">
        <f>SUM(Blad1!V7)</f>
        <v>2690</v>
      </c>
      <c r="V5" s="29">
        <f>SUM(Blad1!W7)</f>
        <v>2510</v>
      </c>
      <c r="W5" s="29">
        <f>SUM(Blad1!X7)</f>
        <v>2680</v>
      </c>
      <c r="X5" s="29">
        <f>SUM(Blad1!Y7)</f>
        <v>2720</v>
      </c>
      <c r="Y5" s="29">
        <f>SUM(Blad1!Z7)</f>
        <v>2270</v>
      </c>
      <c r="Z5" s="29">
        <f>SUM(Blad1!AA7)</f>
        <v>2240</v>
      </c>
      <c r="AA5" s="29">
        <f>SUM(Blad1!AB7)</f>
        <v>2580</v>
      </c>
      <c r="AB5" s="29">
        <f>SUM(Blad1!AC7)</f>
        <v>2710</v>
      </c>
      <c r="AC5" s="29">
        <f>SUM(Blad1!AD7)</f>
        <v>2540</v>
      </c>
      <c r="AD5" s="29">
        <f>SUM(Blad1!AE7)</f>
        <v>2120</v>
      </c>
      <c r="AE5" s="29">
        <f>SUM(Blad1!AF7)</f>
        <v>2400</v>
      </c>
      <c r="AF5" s="29">
        <f>SUM(Blad1!AG7)</f>
        <v>2300</v>
      </c>
      <c r="AG5" s="29">
        <f>SUM(Blad1!AH7)</f>
        <v>2300</v>
      </c>
      <c r="AH5" s="29">
        <f>SUM(Blad1!AI7)</f>
        <v>2100</v>
      </c>
      <c r="AI5" s="29">
        <f>SUM(Blad1!AJ7)</f>
        <v>2500</v>
      </c>
      <c r="AJ5" s="29">
        <f>SUM(Blad1!AK7)</f>
        <v>2200</v>
      </c>
      <c r="AK5" s="29">
        <f>SUM(Blad1!AL7)</f>
        <v>2100</v>
      </c>
      <c r="AL5" s="29">
        <f>SUM(Blad1!AM7)</f>
        <v>2200</v>
      </c>
      <c r="AM5" s="29">
        <f>SUM(Blad1!AN7)</f>
        <v>2000</v>
      </c>
      <c r="AN5" s="29">
        <f>SUM(Blad1!AO7)</f>
        <v>1700</v>
      </c>
    </row>
    <row r="6" spans="1:40" x14ac:dyDescent="0.2">
      <c r="A6" s="27" t="s">
        <v>3</v>
      </c>
      <c r="B6" s="29">
        <f>SUM(Blad1!C8)</f>
        <v>2800</v>
      </c>
      <c r="C6" s="29">
        <f>SUM(Blad1!D8)</f>
        <v>2600</v>
      </c>
      <c r="D6" s="29">
        <f>SUM(Blad1!E8)</f>
        <v>2800</v>
      </c>
      <c r="E6" s="29">
        <f>SUM(Blad1!F8)</f>
        <v>1850</v>
      </c>
      <c r="F6" s="29">
        <f>SUM(Blad1!G8)</f>
        <v>2500</v>
      </c>
      <c r="G6" s="29">
        <f>SUM(Blad1!H8)</f>
        <v>3000</v>
      </c>
      <c r="H6" s="29">
        <f>SUM(Blad1!I8)</f>
        <v>3140</v>
      </c>
      <c r="I6" s="29">
        <f>SUM(Blad1!J8)</f>
        <v>1400</v>
      </c>
      <c r="J6" s="29">
        <f>SUM(Blad1!K8)</f>
        <v>1850</v>
      </c>
      <c r="K6" s="29">
        <f>SUM(Blad1!L8)</f>
        <v>1880</v>
      </c>
      <c r="L6" s="29">
        <f>SUM(Blad1!M8)</f>
        <v>1910</v>
      </c>
      <c r="M6" s="29">
        <f>SUM(Blad1!N8)</f>
        <v>2150</v>
      </c>
      <c r="N6" s="29">
        <f>SUM(Blad1!O8)</f>
        <v>1530</v>
      </c>
      <c r="O6" s="29">
        <f>SUM(Blad1!P8)</f>
        <v>1820</v>
      </c>
      <c r="P6" s="29">
        <f>SUM(Blad1!Q8)</f>
        <v>1526</v>
      </c>
      <c r="Q6" s="29">
        <f>SUM(Blad1!R8)</f>
        <v>1426</v>
      </c>
      <c r="R6" s="29">
        <f>SUM(Blad1!S8)</f>
        <v>1641</v>
      </c>
      <c r="S6" s="29">
        <f>SUM(Blad1!T8)</f>
        <v>1753</v>
      </c>
      <c r="T6" s="29">
        <f>SUM(Blad1!U8)</f>
        <v>1540</v>
      </c>
      <c r="U6" s="29">
        <f>SUM(Blad1!V8)</f>
        <v>1580</v>
      </c>
      <c r="V6" s="29">
        <f>SUM(Blad1!W8)</f>
        <v>1710</v>
      </c>
      <c r="W6" s="29">
        <f>SUM(Blad1!X8)</f>
        <v>2190</v>
      </c>
      <c r="X6" s="29">
        <f>SUM(Blad1!Y8)</f>
        <v>2210</v>
      </c>
      <c r="Y6" s="29">
        <f>SUM(Blad1!Z8)</f>
        <v>1720</v>
      </c>
      <c r="Z6" s="29">
        <f>SUM(Blad1!AA8)</f>
        <v>1820</v>
      </c>
      <c r="AA6" s="29">
        <f>SUM(Blad1!AB8)</f>
        <v>1770</v>
      </c>
      <c r="AB6" s="29">
        <f>SUM(Blad1!AC8)</f>
        <v>1620</v>
      </c>
      <c r="AC6" s="29">
        <f>SUM(Blad1!AD8)</f>
        <v>1950</v>
      </c>
      <c r="AD6" s="29">
        <f>SUM(Blad1!AE8)</f>
        <v>2090</v>
      </c>
      <c r="AE6" s="29">
        <f>SUM(Blad1!AF8)</f>
        <v>1700</v>
      </c>
      <c r="AF6" s="29">
        <f>SUM(Blad1!AG8)</f>
        <v>2000</v>
      </c>
      <c r="AG6" s="29">
        <f>SUM(Blad1!AH8)</f>
        <v>1700</v>
      </c>
      <c r="AH6" s="29">
        <f>SUM(Blad1!AI8)</f>
        <v>1900</v>
      </c>
      <c r="AI6" s="29">
        <f>SUM(Blad1!AJ8)</f>
        <v>1600</v>
      </c>
      <c r="AJ6" s="29">
        <f>SUM(Blad1!AK8)</f>
        <v>2100</v>
      </c>
      <c r="AK6" s="29">
        <f>SUM(Blad1!AL8)</f>
        <v>2200</v>
      </c>
      <c r="AL6" s="29">
        <f>SUM(Blad1!AM8)</f>
        <v>2400</v>
      </c>
      <c r="AM6" s="29">
        <f>SUM(Blad1!AN8)</f>
        <v>2200</v>
      </c>
      <c r="AN6" s="29">
        <f>SUM(Blad1!AO8)</f>
        <v>2600</v>
      </c>
    </row>
    <row r="7" spans="1:40" x14ac:dyDescent="0.2">
      <c r="A7" s="27" t="s">
        <v>20</v>
      </c>
      <c r="B7" s="29">
        <f>SUM(Blad1!C9:C12)</f>
        <v>2560</v>
      </c>
      <c r="C7" s="29">
        <f>SUM(Blad1!D9:D12)</f>
        <v>2870</v>
      </c>
      <c r="D7" s="29">
        <f>SUM(Blad1!E9:E12)</f>
        <v>2790</v>
      </c>
      <c r="E7" s="29">
        <f>SUM(Blad1!F9:F12)</f>
        <v>3770</v>
      </c>
      <c r="F7" s="29">
        <f>SUM(Blad1!G9:G12)</f>
        <v>2920</v>
      </c>
      <c r="G7" s="29">
        <f>SUM(Blad1!H9:H12)</f>
        <v>2820</v>
      </c>
      <c r="H7" s="29">
        <f>SUM(Blad1!I9:I12)</f>
        <v>2540</v>
      </c>
      <c r="I7" s="29">
        <f>SUM(Blad1!J9:J12)</f>
        <v>2900</v>
      </c>
      <c r="J7" s="29">
        <f>SUM(Blad1!K9:K12)</f>
        <v>3770</v>
      </c>
      <c r="K7" s="29">
        <f>SUM(Blad1!L9:L12)</f>
        <v>3080</v>
      </c>
      <c r="L7" s="29">
        <f>SUM(Blad1!M9:M12)</f>
        <v>2970</v>
      </c>
      <c r="M7" s="29">
        <f>SUM(Blad1!N9:N12)</f>
        <v>3080</v>
      </c>
      <c r="N7" s="29">
        <f>SUM(Blad1!O9:O12)</f>
        <v>2900</v>
      </c>
      <c r="O7" s="29">
        <f>SUM(Blad1!P9:P12)</f>
        <v>2840</v>
      </c>
      <c r="P7" s="29">
        <f>SUM(Blad1!Q9:Q12)</f>
        <v>2681</v>
      </c>
      <c r="Q7" s="29">
        <f>SUM(Blad1!R9:R12)</f>
        <v>2743</v>
      </c>
      <c r="R7" s="29">
        <f>SUM(Blad1!S9:S12)</f>
        <v>2532</v>
      </c>
      <c r="S7" s="29">
        <f>SUM(Blad1!T9:T12)</f>
        <v>2628</v>
      </c>
      <c r="T7" s="29">
        <f>SUM(Blad1!U9:U12)</f>
        <v>2750</v>
      </c>
      <c r="U7" s="29">
        <f>SUM(Blad1!V9:V12)</f>
        <v>2540</v>
      </c>
      <c r="V7" s="29">
        <f>SUM(Blad1!W9:W12)</f>
        <v>2320</v>
      </c>
      <c r="W7" s="29">
        <f>SUM(Blad1!X9:X12)</f>
        <v>2040</v>
      </c>
      <c r="X7" s="29">
        <f>SUM(Blad1!Y9:Y12)</f>
        <v>1940</v>
      </c>
      <c r="Y7" s="29">
        <f>SUM(Blad1!Z9:Z12)</f>
        <v>2330</v>
      </c>
      <c r="Z7" s="29">
        <f>SUM(Blad1!AA9:AA12)</f>
        <v>2110</v>
      </c>
      <c r="AA7" s="29">
        <f>SUM(Blad1!AB9:AB12)</f>
        <v>1880</v>
      </c>
      <c r="AB7" s="29">
        <f>SUM(Blad1!AC9:AC12)</f>
        <v>1880</v>
      </c>
      <c r="AC7" s="29">
        <f>SUM(Blad1!AD9:AD12)</f>
        <v>1890</v>
      </c>
      <c r="AD7" s="29">
        <f>SUM(Blad1!AE9:AE12)</f>
        <v>2230</v>
      </c>
      <c r="AE7" s="29">
        <f>SUM(Blad1!AF9:AF12)</f>
        <v>1900</v>
      </c>
      <c r="AF7" s="29">
        <f>SUM(Blad1!AG9:AG12)</f>
        <v>1900</v>
      </c>
      <c r="AG7" s="29">
        <f>SUM(Blad1!AH9:AH12)</f>
        <v>1900</v>
      </c>
      <c r="AH7" s="29">
        <f>SUM(Blad1!AI9:AI12)</f>
        <v>1700</v>
      </c>
      <c r="AI7" s="29">
        <f>SUM(Blad1!AJ9:AJ12)</f>
        <v>1600</v>
      </c>
      <c r="AJ7" s="29">
        <f>SUM(Blad1!AK9:AK12)</f>
        <v>1600</v>
      </c>
      <c r="AK7" s="29">
        <f>SUM(Blad1!AL9:AL12)</f>
        <v>1600</v>
      </c>
      <c r="AL7" s="29">
        <f>SUM(Blad1!AM9:AM12)</f>
        <v>1700</v>
      </c>
      <c r="AM7" s="29">
        <f>SUM(Blad1!AN9:AN12)</f>
        <v>1600</v>
      </c>
      <c r="AN7" s="29">
        <f>SUM(Blad1!AO9:AO12)</f>
        <v>1800</v>
      </c>
    </row>
    <row r="8" spans="1:40" x14ac:dyDescent="0.2">
      <c r="A8" s="27" t="s">
        <v>7</v>
      </c>
      <c r="B8" s="29">
        <f>SUM(Blad1!C13)</f>
        <v>0</v>
      </c>
      <c r="C8" s="29">
        <f>SUM(Blad1!D13)</f>
        <v>0</v>
      </c>
      <c r="D8" s="29">
        <f>SUM(Blad1!E13)</f>
        <v>0</v>
      </c>
      <c r="E8" s="29">
        <f>SUM(Blad1!F13)</f>
        <v>1240</v>
      </c>
      <c r="F8" s="29">
        <f>SUM(Blad1!G13)</f>
        <v>0</v>
      </c>
      <c r="G8" s="29">
        <f>SUM(Blad1!H13)</f>
        <v>500</v>
      </c>
      <c r="H8" s="29">
        <f>SUM(Blad1!I13)</f>
        <v>640</v>
      </c>
      <c r="I8" s="29">
        <f>SUM(Blad1!J13)</f>
        <v>3100</v>
      </c>
      <c r="J8" s="29">
        <f>SUM(Blad1!K13)</f>
        <v>1240</v>
      </c>
      <c r="K8" s="29">
        <f>SUM(Blad1!L13)</f>
        <v>1170</v>
      </c>
      <c r="L8" s="29">
        <f>SUM(Blad1!M13)</f>
        <v>1130</v>
      </c>
      <c r="M8" s="29">
        <f>SUM(Blad1!N13)</f>
        <v>1080</v>
      </c>
      <c r="N8" s="29">
        <f>SUM(Blad1!O13)</f>
        <v>1360</v>
      </c>
      <c r="O8" s="29">
        <f>SUM(Blad1!P13)</f>
        <v>990</v>
      </c>
      <c r="P8" s="29">
        <f>SUM(Blad1!Q13)</f>
        <v>1201</v>
      </c>
      <c r="Q8" s="29">
        <f>SUM(Blad1!R13)</f>
        <v>1096</v>
      </c>
      <c r="R8" s="29">
        <f>SUM(Blad1!S13)</f>
        <v>1127</v>
      </c>
      <c r="S8" s="29">
        <f>SUM(Blad1!T13)</f>
        <v>972</v>
      </c>
      <c r="T8" s="29">
        <f>SUM(Blad1!U13)</f>
        <v>1100</v>
      </c>
      <c r="U8" s="29">
        <f>SUM(Blad1!V13)</f>
        <v>740</v>
      </c>
      <c r="V8" s="29">
        <f>SUM(Blad1!W13)</f>
        <v>1250</v>
      </c>
      <c r="W8" s="29">
        <f>SUM(Blad1!X13)</f>
        <v>810</v>
      </c>
      <c r="X8" s="29">
        <f>SUM(Blad1!Y13)</f>
        <v>850</v>
      </c>
      <c r="Y8" s="29">
        <f>SUM(Blad1!Z13)</f>
        <v>1080</v>
      </c>
      <c r="Z8" s="29">
        <f>SUM(Blad1!AA13)</f>
        <v>1040</v>
      </c>
      <c r="AA8" s="29">
        <f>SUM(Blad1!AB13)</f>
        <v>920</v>
      </c>
      <c r="AB8" s="29">
        <f>SUM(Blad1!AC13)</f>
        <v>870</v>
      </c>
      <c r="AC8" s="29">
        <f>SUM(Blad1!AD13)</f>
        <v>840</v>
      </c>
      <c r="AD8" s="29">
        <f>SUM(Blad1!AE13)</f>
        <v>900</v>
      </c>
      <c r="AE8" s="29">
        <f>SUM(Blad1!AF13)</f>
        <v>1100</v>
      </c>
      <c r="AF8" s="29">
        <f>SUM(Blad1!AG13)</f>
        <v>1000</v>
      </c>
      <c r="AG8" s="29">
        <f>SUM(Blad1!AH13)</f>
        <v>1100</v>
      </c>
      <c r="AH8" s="29">
        <f>SUM(Blad1!AI13)</f>
        <v>900</v>
      </c>
      <c r="AI8" s="29">
        <f>SUM(Blad1!AJ13)</f>
        <v>1000</v>
      </c>
      <c r="AJ8" s="29">
        <f>SUM(Blad1!AK13)</f>
        <v>1000</v>
      </c>
      <c r="AK8" s="29">
        <f>SUM(Blad1!AL13)</f>
        <v>1200</v>
      </c>
      <c r="AL8" s="29">
        <f>SUM(Blad1!AM13)</f>
        <v>900</v>
      </c>
      <c r="AM8" s="29">
        <f>SUM(Blad1!AN13)</f>
        <v>1300</v>
      </c>
      <c r="AN8" s="29">
        <f>SUM(Blad1!AO13)</f>
        <v>1200</v>
      </c>
    </row>
    <row r="13" spans="1:40" x14ac:dyDescent="0.2">
      <c r="A13" s="30" t="s">
        <v>21</v>
      </c>
      <c r="B13" s="31"/>
      <c r="C13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Dia underlag</vt:lpstr>
    </vt:vector>
  </TitlesOfParts>
  <Company>LR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</dc:creator>
  <cp:lastModifiedBy>Kenth Häggblom</cp:lastModifiedBy>
  <cp:lastPrinted>2026-06-26T12:34:06Z</cp:lastPrinted>
  <dcterms:created xsi:type="dcterms:W3CDTF">2006-07-19T09:54:39Z</dcterms:created>
  <dcterms:modified xsi:type="dcterms:W3CDTF">2026-09-09T07:22:31Z</dcterms:modified>
</cp:coreProperties>
</file>