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Jord- och skogsbruk, fiske\"/>
    </mc:Choice>
  </mc:AlternateContent>
  <xr:revisionPtr revIDLastSave="0" documentId="13_ncr:1_{13ACB0DD-9F27-412C-93CE-CD75722E011A}" xr6:coauthVersionLast="47" xr6:coauthVersionMax="47" xr10:uidLastSave="{00000000-0000-0000-0000-000000000000}"/>
  <bookViews>
    <workbookView xWindow="-25725" yWindow="3360" windowWidth="26160" windowHeight="13905" xr2:uid="{F9D5B2C0-68A0-4F05-A8FC-B7FDBE0AF760}"/>
  </bookViews>
  <sheets>
    <sheet name="Markklasser" sheetId="1" r:id="rId1"/>
    <sheet name="Virkesförråd" sheetId="2" r:id="rId2"/>
    <sheet name="Diaunderlag" sheetId="4" state="hidden" r:id="rId3"/>
    <sheet name="Ägare" sheetId="3" r:id="rId4"/>
    <sheet name="Underlag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B7" i="5"/>
  <c r="B6" i="5"/>
  <c r="B5" i="5"/>
  <c r="B4" i="5"/>
  <c r="D11" i="3" l="1"/>
  <c r="D7" i="3"/>
  <c r="B5" i="2"/>
  <c r="I5" i="2" s="1"/>
  <c r="C12" i="2"/>
  <c r="B12" i="2"/>
  <c r="B11" i="2"/>
  <c r="L11" i="2" s="1"/>
  <c r="B10" i="2"/>
  <c r="L10" i="2" s="1"/>
  <c r="B9" i="2"/>
  <c r="F9" i="2" s="1"/>
  <c r="B8" i="2"/>
  <c r="L8" i="2" s="1"/>
  <c r="B7" i="2"/>
  <c r="L7" i="2" s="1"/>
  <c r="B6" i="2"/>
  <c r="L6" i="2" s="1"/>
  <c r="B14" i="1"/>
  <c r="D13" i="1"/>
  <c r="B13" i="1" s="1"/>
  <c r="D12" i="1"/>
  <c r="B12" i="1" s="1"/>
  <c r="D11" i="1"/>
  <c r="B11" i="1" s="1"/>
  <c r="D10" i="1"/>
  <c r="B10" i="1" s="1"/>
  <c r="D9" i="1"/>
  <c r="B9" i="1" s="1"/>
  <c r="D8" i="1"/>
  <c r="B8" i="1" s="1"/>
  <c r="D7" i="1"/>
  <c r="B7" i="1" s="1"/>
  <c r="D6" i="1"/>
  <c r="B6" i="1" s="1"/>
  <c r="F5" i="2" l="1"/>
  <c r="L5" i="2"/>
  <c r="C5" i="2" s="1"/>
  <c r="I9" i="2"/>
  <c r="I6" i="2"/>
  <c r="L9" i="2"/>
  <c r="F10" i="2"/>
  <c r="F11" i="2"/>
  <c r="F8" i="2"/>
  <c r="I8" i="2"/>
  <c r="F6" i="2"/>
  <c r="C6" i="2" s="1"/>
  <c r="F7" i="2"/>
  <c r="I10" i="2"/>
  <c r="I7" i="2"/>
  <c r="I11" i="2"/>
  <c r="C9" i="2" l="1"/>
  <c r="C7" i="2"/>
  <c r="C8" i="2"/>
  <c r="C11" i="2"/>
  <c r="C10" i="2"/>
</calcChain>
</file>

<file path=xl/sharedStrings.xml><?xml version="1.0" encoding="utf-8"?>
<sst xmlns="http://schemas.openxmlformats.org/spreadsheetml/2006/main" count="81" uniqueCount="62">
  <si>
    <t>Skogsbruket. Markklasser 1963-2023, hektar</t>
  </si>
  <si>
    <t>Total-</t>
  </si>
  <si>
    <t>Summa</t>
  </si>
  <si>
    <t>Skogs-</t>
  </si>
  <si>
    <t>Tvin-</t>
  </si>
  <si>
    <r>
      <t xml:space="preserve">2018 </t>
    </r>
    <r>
      <rPr>
        <vertAlign val="superscript"/>
        <sz val="9"/>
        <rFont val="Calibri"/>
        <family val="2"/>
      </rPr>
      <t>4)</t>
    </r>
  </si>
  <si>
    <t>Ålands statistik- och utredningsbyrå</t>
  </si>
  <si>
    <t>Totalt</t>
  </si>
  <si>
    <t>Procent</t>
  </si>
  <si>
    <r>
      <t>1 000 m</t>
    </r>
    <r>
      <rPr>
        <b/>
        <vertAlign val="superscript"/>
        <sz val="9"/>
        <rFont val="Calibri"/>
        <family val="2"/>
      </rPr>
      <t>3</t>
    </r>
  </si>
  <si>
    <r>
      <t>1 000 m</t>
    </r>
    <r>
      <rPr>
        <vertAlign val="superscript"/>
        <sz val="9"/>
        <rFont val="Calibri"/>
        <family val="2"/>
      </rPr>
      <t>3</t>
    </r>
  </si>
  <si>
    <r>
      <t xml:space="preserve">2013 </t>
    </r>
    <r>
      <rPr>
        <vertAlign val="superscript"/>
        <sz val="9"/>
        <rFont val="Calibri"/>
        <family val="2"/>
      </rPr>
      <t>1)</t>
    </r>
  </si>
  <si>
    <r>
      <t xml:space="preserve">2018 </t>
    </r>
    <r>
      <rPr>
        <vertAlign val="superscript"/>
        <sz val="9"/>
        <rFont val="Calibri"/>
        <family val="2"/>
      </rPr>
      <t>1)</t>
    </r>
  </si>
  <si>
    <t>Skogsmark/Forest land</t>
  </si>
  <si>
    <t>Skogsbruksmark/Forestry land</t>
  </si>
  <si>
    <t>..</t>
  </si>
  <si>
    <t>År</t>
  </si>
  <si>
    <t>Inventeringsår</t>
  </si>
  <si>
    <t>areal</t>
  </si>
  <si>
    <t>mark</t>
  </si>
  <si>
    <t>Övrigt</t>
  </si>
  <si>
    <t>Skogsbruksmark, ha</t>
  </si>
  <si>
    <t>1)</t>
  </si>
  <si>
    <t>2)</t>
  </si>
  <si>
    <t>3)</t>
  </si>
  <si>
    <t>5)</t>
  </si>
  <si>
    <t>6)</t>
  </si>
  <si>
    <t>3) Ca 63 000 ha tillgängligt. 4) Ungefärliga siffror. 5) Ca 59 000 ha tillgängligt. 6) Ca 56 300 ha tillgängligt.</t>
  </si>
  <si>
    <r>
      <rPr>
        <sz val="8"/>
        <rFont val="Calibri"/>
        <family val="2"/>
      </rPr>
      <t xml:space="preserve">1) Endast ca 60 000 ha bedöms vara tillgängligt för skogsbruk p.g.a. tomter, naturskydd m.m. 2) Ca 63 300 ha tillgängligt. </t>
    </r>
  </si>
  <si>
    <r>
      <t>Källa</t>
    </r>
    <r>
      <rPr>
        <i/>
        <sz val="8"/>
        <rFont val="Calibri"/>
        <family val="2"/>
      </rPr>
      <t>:</t>
    </r>
    <r>
      <rPr>
        <sz val="8"/>
        <rFont val="Calibri"/>
        <family val="2"/>
      </rPr>
      <t xml:space="preserve"> ÅSUB Jordbruk, Naturresursinstitutet Luke, Ålands landskapsregering, Skogsbruksbyrån</t>
    </r>
  </si>
  <si>
    <t>m.m.</t>
  </si>
  <si>
    <t>Vägar</t>
  </si>
  <si>
    <t>Imped-</t>
  </si>
  <si>
    <t>iment</t>
  </si>
  <si>
    <t>Trädslag</t>
  </si>
  <si>
    <t>Tall</t>
  </si>
  <si>
    <t>Gran</t>
  </si>
  <si>
    <t>Lövträd</t>
  </si>
  <si>
    <t>1) Ungefärliga siffror.</t>
  </si>
  <si>
    <t>Typ av mark</t>
  </si>
  <si>
    <t>Fördelning i procent</t>
  </si>
  <si>
    <t>Enskilda</t>
  </si>
  <si>
    <t>Bolag</t>
  </si>
  <si>
    <t>Övriga</t>
  </si>
  <si>
    <t>Åland</t>
  </si>
  <si>
    <t>Landskapet</t>
  </si>
  <si>
    <t>hektar</t>
  </si>
  <si>
    <t>Total areal,</t>
  </si>
  <si>
    <r>
      <t>Not</t>
    </r>
    <r>
      <rPr>
        <i/>
        <sz val="8"/>
        <rFont val="Calibri"/>
        <family val="2"/>
      </rPr>
      <t>:</t>
    </r>
    <r>
      <rPr>
        <sz val="8"/>
        <rFont val="Calibri"/>
        <family val="2"/>
      </rPr>
      <t xml:space="preserve"> Ungefärliga siffror.</t>
    </r>
  </si>
  <si>
    <t>Skogsmarkens fördelning på ägarkategorier 1986-2023, procent</t>
  </si>
  <si>
    <t>Miljoner kubikmeter</t>
  </si>
  <si>
    <t>Det totala virkesförrådet efter trädslag 1971 och 2023</t>
  </si>
  <si>
    <t>Det totala virkesförrådet efter trädslag 1971-2023</t>
  </si>
  <si>
    <t>Senast uppdaterad 30.9.2025</t>
  </si>
  <si>
    <t>För mera information, se följande blad</t>
  </si>
  <si>
    <t>Skogsmark</t>
  </si>
  <si>
    <t>Tvinmark</t>
  </si>
  <si>
    <t>Impediment</t>
  </si>
  <si>
    <t>Vägar m.m.</t>
  </si>
  <si>
    <t>Landarealens fördelning på skogsbruksmark och övrigt 2023</t>
  </si>
  <si>
    <t>Hektar</t>
  </si>
  <si>
    <t>Dölj bladet vid publicering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</si>
</sst>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</font>
    <font>
      <i/>
      <sz val="9"/>
      <name val="Calibri"/>
      <family val="2"/>
    </font>
    <font>
      <b/>
      <i/>
      <sz val="9"/>
      <name val="Calibri"/>
      <family val="2"/>
    </font>
    <font>
      <vertAlign val="superscript"/>
      <sz val="9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sz val="9"/>
      <color theme="1"/>
      <name val="Calibri"/>
      <family val="2"/>
    </font>
    <font>
      <b/>
      <vertAlign val="superscript"/>
      <sz val="9"/>
      <name val="Calibri"/>
      <family val="2"/>
    </font>
    <font>
      <vertAlign val="superscript"/>
      <sz val="9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right"/>
    </xf>
    <xf numFmtId="0" fontId="5" fillId="0" borderId="0" xfId="0" applyFont="1"/>
    <xf numFmtId="0" fontId="3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3" fillId="0" borderId="0" xfId="0" applyNumberFormat="1" applyFont="1"/>
    <xf numFmtId="3" fontId="2" fillId="0" borderId="0" xfId="0" applyNumberFormat="1" applyFont="1"/>
    <xf numFmtId="0" fontId="8" fillId="0" borderId="1" xfId="0" quotePrefix="1" applyFont="1" applyBorder="1" applyAlignment="1">
      <alignment horizontal="left"/>
    </xf>
    <xf numFmtId="0" fontId="3" fillId="0" borderId="1" xfId="0" applyFont="1" applyBorder="1"/>
    <xf numFmtId="0" fontId="6" fillId="0" borderId="0" xfId="0" applyFont="1"/>
    <xf numFmtId="0" fontId="9" fillId="0" borderId="0" xfId="0" applyFont="1"/>
    <xf numFmtId="0" fontId="11" fillId="0" borderId="0" xfId="0" applyFont="1"/>
    <xf numFmtId="0" fontId="5" fillId="0" borderId="3" xfId="0" applyFont="1" applyBorder="1"/>
    <xf numFmtId="0" fontId="3" fillId="0" borderId="3" xfId="0" applyFont="1" applyBorder="1" applyAlignment="1">
      <alignment horizontal="right"/>
    </xf>
    <xf numFmtId="164" fontId="3" fillId="0" borderId="0" xfId="0" applyNumberFormat="1" applyFont="1"/>
    <xf numFmtId="164" fontId="2" fillId="0" borderId="0" xfId="0" applyNumberFormat="1" applyFont="1"/>
    <xf numFmtId="0" fontId="9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3" fontId="13" fillId="0" borderId="0" xfId="0" applyNumberFormat="1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1" applyFont="1" applyAlignment="1">
      <alignment horizontal="left"/>
    </xf>
    <xf numFmtId="0" fontId="9" fillId="0" borderId="1" xfId="0" applyFont="1" applyBorder="1" applyAlignment="1">
      <alignment vertical="center"/>
    </xf>
    <xf numFmtId="0" fontId="11" fillId="2" borderId="0" xfId="0" applyFont="1" applyFill="1"/>
    <xf numFmtId="3" fontId="0" fillId="0" borderId="0" xfId="0" applyNumberFormat="1"/>
    <xf numFmtId="0" fontId="16" fillId="0" borderId="0" xfId="0" applyFont="1"/>
    <xf numFmtId="0" fontId="0" fillId="3" borderId="0" xfId="0" applyFill="1"/>
    <xf numFmtId="3" fontId="4" fillId="0" borderId="0" xfId="0" applyNumberFormat="1" applyFo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4" xfId="1" xr:uid="{D20FF979-CD45-4B07-816C-4B5A60056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26520032103426E-2"/>
          <c:y val="0.11777899009584526"/>
          <c:w val="0.87122046075496129"/>
          <c:h val="0.78320046007600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Underlag!$B$3</c:f>
              <c:strCache>
                <c:ptCount val="1"/>
                <c:pt idx="0">
                  <c:v>Hektar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Underlag!$A$4:$A$8</c:f>
              <c:strCache>
                <c:ptCount val="5"/>
                <c:pt idx="0">
                  <c:v>Skogsmark</c:v>
                </c:pt>
                <c:pt idx="1">
                  <c:v>Tvinmark</c:v>
                </c:pt>
                <c:pt idx="2">
                  <c:v>Impediment</c:v>
                </c:pt>
                <c:pt idx="3">
                  <c:v>Vägar m.m.</c:v>
                </c:pt>
                <c:pt idx="4">
                  <c:v>Övrigt</c:v>
                </c:pt>
              </c:strCache>
            </c:strRef>
          </c:cat>
          <c:val>
            <c:numRef>
              <c:f>Underlag!$B$4:$B$8</c:f>
              <c:numCache>
                <c:formatCode>#,##0</c:formatCode>
                <c:ptCount val="5"/>
                <c:pt idx="0">
                  <c:v>63700</c:v>
                </c:pt>
                <c:pt idx="1">
                  <c:v>27400</c:v>
                </c:pt>
                <c:pt idx="2">
                  <c:v>23500</c:v>
                </c:pt>
                <c:pt idx="3">
                  <c:v>1200</c:v>
                </c:pt>
                <c:pt idx="4">
                  <c:v>39800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7-4F77-9CFB-3C7BBD176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7"/>
        <c:axId val="46761856"/>
        <c:axId val="46763392"/>
      </c:barChart>
      <c:catAx>
        <c:axId val="46761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6763392"/>
        <c:crosses val="autoZero"/>
        <c:auto val="1"/>
        <c:lblAlgn val="ctr"/>
        <c:lblOffset val="100"/>
        <c:noMultiLvlLbl val="0"/>
      </c:catAx>
      <c:valAx>
        <c:axId val="46763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/>
                  <a:t>Hektar</a:t>
                </a:r>
              </a:p>
            </c:rich>
          </c:tx>
          <c:layout>
            <c:manualLayout>
              <c:xMode val="edge"/>
              <c:yMode val="edge"/>
              <c:x val="5.5096418732782371E-3"/>
              <c:y val="8.144502770487007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6761856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sv-F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26520032103426E-2"/>
          <c:y val="0.10790244304556938"/>
          <c:w val="0.91227044966486626"/>
          <c:h val="0.794275802187538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Diaunderlag!$B$4</c:f>
              <c:strCache>
                <c:ptCount val="1"/>
                <c:pt idx="0">
                  <c:v>1971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Diaunderlag!$C$3:$E$3</c:f>
              <c:strCache>
                <c:ptCount val="3"/>
                <c:pt idx="0">
                  <c:v>Tall</c:v>
                </c:pt>
                <c:pt idx="1">
                  <c:v>Gran</c:v>
                </c:pt>
                <c:pt idx="2">
                  <c:v>Lövträd</c:v>
                </c:pt>
              </c:strCache>
            </c:strRef>
          </c:cat>
          <c:val>
            <c:numRef>
              <c:f>Diaunderlag!$C$4:$E$4</c:f>
              <c:numCache>
                <c:formatCode>General</c:formatCode>
                <c:ptCount val="3"/>
                <c:pt idx="0">
                  <c:v>3.66</c:v>
                </c:pt>
                <c:pt idx="1">
                  <c:v>2.2400000000000002</c:v>
                </c:pt>
                <c:pt idx="2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5-4076-9E72-F0B7BC5E4D11}"/>
            </c:ext>
          </c:extLst>
        </c:ser>
        <c:ser>
          <c:idx val="1"/>
          <c:order val="1"/>
          <c:tx>
            <c:strRef>
              <c:f>Diaunderlag!$B$5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Diaunderlag!$C$3:$E$3</c:f>
              <c:strCache>
                <c:ptCount val="3"/>
                <c:pt idx="0">
                  <c:v>Tall</c:v>
                </c:pt>
                <c:pt idx="1">
                  <c:v>Gran</c:v>
                </c:pt>
                <c:pt idx="2">
                  <c:v>Lövträd</c:v>
                </c:pt>
              </c:strCache>
            </c:strRef>
          </c:cat>
          <c:val>
            <c:numRef>
              <c:f>Diaunderlag!$C$5:$E$5</c:f>
              <c:numCache>
                <c:formatCode>General</c:formatCode>
                <c:ptCount val="3"/>
                <c:pt idx="0">
                  <c:v>6.5</c:v>
                </c:pt>
                <c:pt idx="1">
                  <c:v>1.5</c:v>
                </c:pt>
                <c:pt idx="2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5-4076-9E72-F0B7BC5E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7"/>
        <c:axId val="46761856"/>
        <c:axId val="46763392"/>
      </c:barChart>
      <c:catAx>
        <c:axId val="46761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6763392"/>
        <c:crosses val="autoZero"/>
        <c:auto val="1"/>
        <c:lblAlgn val="ctr"/>
        <c:lblOffset val="100"/>
        <c:noMultiLvlLbl val="0"/>
      </c:catAx>
      <c:valAx>
        <c:axId val="46763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r>
                  <a:rPr lang="en-US" sz="800" b="0">
                    <a:latin typeface="+mn-lt"/>
                    <a:cs typeface="Arial" panose="020B0604020202020204" pitchFamily="34" charset="0"/>
                  </a:rPr>
                  <a:t>Milj. m</a:t>
                </a:r>
                <a:r>
                  <a:rPr lang="en-US" sz="800" b="0" baseline="30000">
                    <a:latin typeface="+mn-lt"/>
                    <a:cs typeface="Arial" panose="020B0604020202020204" pitchFamily="34" charset="0"/>
                  </a:rPr>
                  <a:t>3</a:t>
                </a:r>
                <a:endParaRPr lang="en-US" sz="800" b="0">
                  <a:latin typeface="+mn-lt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5096418732782371E-3"/>
              <c:y val="8.144502770487007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6761856"/>
        <c:crosses val="autoZero"/>
        <c:crossBetween val="between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7280500250554649"/>
          <c:y val="0.14505015058800652"/>
          <c:w val="0.20881990274930334"/>
          <c:h val="7.4627750829075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FI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sv-FI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8</xdr:col>
      <xdr:colOff>49530</xdr:colOff>
      <xdr:row>35</xdr:row>
      <xdr:rowOff>142874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639CCE3-3A6A-4160-9587-C7929571E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38100</xdr:rowOff>
    </xdr:from>
    <xdr:to>
      <xdr:col>8</xdr:col>
      <xdr:colOff>430530</xdr:colOff>
      <xdr:row>32</xdr:row>
      <xdr:rowOff>95249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9E99281-9DAA-4F50-8D91-DFB752D0A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ÅSUB_Lugn 2024">
  <a:themeElements>
    <a:clrScheme name="ÅSUB Lug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9EBBDB"/>
      </a:accent2>
      <a:accent3>
        <a:srgbClr val="6F51A1"/>
      </a:accent3>
      <a:accent4>
        <a:srgbClr val="C6B5D5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 2024" id="{34F75F3A-2F64-4E94-9513-D1B434826C56}" vid="{6572EB00-9662-4638-8EAF-F23370E802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82E2-BE5A-4733-934D-81BB0111DD9B}">
  <dimension ref="A1:J20"/>
  <sheetViews>
    <sheetView showGridLines="0" tabSelected="1" workbookViewId="0"/>
  </sheetViews>
  <sheetFormatPr defaultColWidth="8.85546875" defaultRowHeight="13.15" customHeight="1" x14ac:dyDescent="0.2"/>
  <cols>
    <col min="1" max="1" width="13.140625" style="25" customWidth="1"/>
    <col min="2" max="2" width="8.85546875" style="25"/>
    <col min="3" max="3" width="1.7109375" style="25" customWidth="1"/>
    <col min="4" max="5" width="9.5703125" style="25" customWidth="1"/>
    <col min="6" max="6" width="1.42578125" style="25" customWidth="1"/>
    <col min="7" max="9" width="9.5703125" style="25" customWidth="1"/>
    <col min="10" max="16384" width="8.85546875" style="25"/>
  </cols>
  <sheetData>
    <row r="1" spans="1:10" ht="13.15" customHeight="1" x14ac:dyDescent="0.2">
      <c r="A1" s="25" t="s">
        <v>6</v>
      </c>
      <c r="G1" s="45" t="s">
        <v>54</v>
      </c>
      <c r="H1" s="45"/>
      <c r="I1" s="45"/>
      <c r="J1" s="45"/>
    </row>
    <row r="2" spans="1:10" ht="27.6" customHeight="1" thickBo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3"/>
    </row>
    <row r="3" spans="1:10" ht="13.15" customHeight="1" x14ac:dyDescent="0.2">
      <c r="A3" s="5" t="s">
        <v>17</v>
      </c>
      <c r="B3" s="6" t="s">
        <v>1</v>
      </c>
      <c r="C3" s="5"/>
      <c r="D3" s="7" t="s">
        <v>21</v>
      </c>
      <c r="E3" s="7"/>
      <c r="F3" s="7"/>
      <c r="G3" s="7"/>
      <c r="H3" s="7"/>
      <c r="I3" s="7"/>
      <c r="J3" s="8" t="s">
        <v>20</v>
      </c>
    </row>
    <row r="4" spans="1:10" ht="13.15" customHeight="1" x14ac:dyDescent="0.2">
      <c r="A4" s="9"/>
      <c r="B4" s="10" t="s">
        <v>18</v>
      </c>
      <c r="C4" s="2"/>
      <c r="D4" s="11" t="s">
        <v>2</v>
      </c>
      <c r="E4" s="11" t="s">
        <v>3</v>
      </c>
      <c r="F4" s="11"/>
      <c r="G4" s="11" t="s">
        <v>4</v>
      </c>
      <c r="H4" s="11" t="s">
        <v>32</v>
      </c>
      <c r="I4" s="11" t="s">
        <v>31</v>
      </c>
      <c r="J4" s="12"/>
    </row>
    <row r="5" spans="1:10" ht="13.15" customHeight="1" x14ac:dyDescent="0.2">
      <c r="A5" s="14"/>
      <c r="B5" s="15"/>
      <c r="C5" s="14"/>
      <c r="D5" s="16"/>
      <c r="E5" s="16" t="s">
        <v>19</v>
      </c>
      <c r="F5" s="16"/>
      <c r="G5" s="16" t="s">
        <v>19</v>
      </c>
      <c r="H5" s="16" t="s">
        <v>33</v>
      </c>
      <c r="I5" s="16" t="s">
        <v>30</v>
      </c>
      <c r="J5" s="17"/>
    </row>
    <row r="6" spans="1:10" ht="16.899999999999999" customHeight="1" x14ac:dyDescent="0.2">
      <c r="A6" s="18">
        <v>1963</v>
      </c>
      <c r="B6" s="19">
        <f t="shared" ref="B6:B14" si="0">SUM(D6,J6)</f>
        <v>148100</v>
      </c>
      <c r="C6" s="2"/>
      <c r="D6" s="20">
        <f t="shared" ref="D6:D11" si="1">SUM(E6:I6)</f>
        <v>117200</v>
      </c>
      <c r="E6" s="20">
        <v>54600</v>
      </c>
      <c r="F6" s="20"/>
      <c r="G6" s="20">
        <v>16500</v>
      </c>
      <c r="H6" s="20">
        <v>45700</v>
      </c>
      <c r="I6" s="20">
        <v>400</v>
      </c>
      <c r="J6" s="20">
        <v>30900</v>
      </c>
    </row>
    <row r="7" spans="1:10" ht="13.15" customHeight="1" x14ac:dyDescent="0.2">
      <c r="A7" s="18">
        <v>1971</v>
      </c>
      <c r="B7" s="19">
        <f t="shared" si="0"/>
        <v>148300</v>
      </c>
      <c r="C7" s="2"/>
      <c r="D7" s="20">
        <f t="shared" si="1"/>
        <v>129300</v>
      </c>
      <c r="E7" s="20">
        <v>70000</v>
      </c>
      <c r="F7" s="20"/>
      <c r="G7" s="20">
        <v>30000</v>
      </c>
      <c r="H7" s="20">
        <v>29000</v>
      </c>
      <c r="I7" s="20">
        <v>300</v>
      </c>
      <c r="J7" s="20">
        <v>19000</v>
      </c>
    </row>
    <row r="8" spans="1:10" ht="13.15" customHeight="1" x14ac:dyDescent="0.2">
      <c r="A8" s="18">
        <v>1978</v>
      </c>
      <c r="B8" s="19">
        <f t="shared" si="0"/>
        <v>148200</v>
      </c>
      <c r="C8" s="2"/>
      <c r="D8" s="20">
        <f t="shared" si="1"/>
        <v>116600</v>
      </c>
      <c r="E8" s="20">
        <v>63600</v>
      </c>
      <c r="F8" s="20"/>
      <c r="G8" s="20">
        <v>23600</v>
      </c>
      <c r="H8" s="20">
        <v>29100</v>
      </c>
      <c r="I8" s="20">
        <v>300</v>
      </c>
      <c r="J8" s="20">
        <v>31600</v>
      </c>
    </row>
    <row r="9" spans="1:10" ht="13.15" customHeight="1" x14ac:dyDescent="0.2">
      <c r="A9" s="18">
        <v>1986</v>
      </c>
      <c r="B9" s="19">
        <f t="shared" si="0"/>
        <v>152650</v>
      </c>
      <c r="C9" s="2"/>
      <c r="D9" s="20">
        <f t="shared" si="1"/>
        <v>120200</v>
      </c>
      <c r="E9" s="20">
        <v>72500</v>
      </c>
      <c r="F9" s="40" t="s">
        <v>22</v>
      </c>
      <c r="G9" s="20">
        <v>20400</v>
      </c>
      <c r="H9" s="20">
        <v>27000</v>
      </c>
      <c r="I9" s="20">
        <v>300</v>
      </c>
      <c r="J9" s="20">
        <v>32450</v>
      </c>
    </row>
    <row r="10" spans="1:10" ht="13.15" customHeight="1" x14ac:dyDescent="0.2">
      <c r="A10" s="18">
        <v>1997</v>
      </c>
      <c r="B10" s="19">
        <f t="shared" si="0"/>
        <v>152750</v>
      </c>
      <c r="C10" s="2"/>
      <c r="D10" s="20">
        <f t="shared" si="1"/>
        <v>116800</v>
      </c>
      <c r="E10" s="20">
        <v>61700</v>
      </c>
      <c r="F10" s="40"/>
      <c r="G10" s="20">
        <v>27300</v>
      </c>
      <c r="H10" s="20">
        <v>27500</v>
      </c>
      <c r="I10" s="20">
        <v>300</v>
      </c>
      <c r="J10" s="20">
        <v>35950</v>
      </c>
    </row>
    <row r="11" spans="1:10" ht="16.899999999999999" customHeight="1" x14ac:dyDescent="0.2">
      <c r="A11" s="18">
        <v>2007</v>
      </c>
      <c r="B11" s="19">
        <f t="shared" si="0"/>
        <v>155300</v>
      </c>
      <c r="C11" s="2"/>
      <c r="D11" s="20">
        <f t="shared" si="1"/>
        <v>125500</v>
      </c>
      <c r="E11" s="20">
        <v>67400</v>
      </c>
      <c r="F11" s="40" t="s">
        <v>23</v>
      </c>
      <c r="G11" s="20">
        <v>26300</v>
      </c>
      <c r="H11" s="20">
        <v>30600</v>
      </c>
      <c r="I11" s="20">
        <v>1200</v>
      </c>
      <c r="J11" s="20">
        <v>29800</v>
      </c>
    </row>
    <row r="12" spans="1:10" ht="13.15" customHeight="1" x14ac:dyDescent="0.2">
      <c r="A12" s="18">
        <v>2013</v>
      </c>
      <c r="B12" s="19">
        <f t="shared" si="0"/>
        <v>156000</v>
      </c>
      <c r="C12" s="2"/>
      <c r="D12" s="20">
        <f>E12+G12+H12+I12</f>
        <v>118000</v>
      </c>
      <c r="E12" s="20">
        <v>69000</v>
      </c>
      <c r="F12" s="40" t="s">
        <v>24</v>
      </c>
      <c r="G12" s="20">
        <v>21000</v>
      </c>
      <c r="H12" s="20">
        <v>27000</v>
      </c>
      <c r="I12" s="20">
        <v>1000</v>
      </c>
      <c r="J12" s="20">
        <v>38000</v>
      </c>
    </row>
    <row r="13" spans="1:10" ht="13.15" customHeight="1" x14ac:dyDescent="0.2">
      <c r="A13" s="18" t="s">
        <v>5</v>
      </c>
      <c r="B13" s="19">
        <f t="shared" si="0"/>
        <v>156000</v>
      </c>
      <c r="C13" s="2"/>
      <c r="D13" s="20">
        <f>E13+G13+H13+I13</f>
        <v>117000</v>
      </c>
      <c r="E13" s="20">
        <v>64000</v>
      </c>
      <c r="F13" s="40" t="s">
        <v>25</v>
      </c>
      <c r="G13" s="20">
        <v>25000</v>
      </c>
      <c r="H13" s="20">
        <v>27000</v>
      </c>
      <c r="I13" s="20">
        <v>1000</v>
      </c>
      <c r="J13" s="20">
        <v>39000</v>
      </c>
    </row>
    <row r="14" spans="1:10" ht="13.15" customHeight="1" thickBot="1" x14ac:dyDescent="0.25">
      <c r="A14" s="18">
        <v>2023</v>
      </c>
      <c r="B14" s="19">
        <f t="shared" si="0"/>
        <v>155600</v>
      </c>
      <c r="C14" s="2"/>
      <c r="D14" s="20">
        <v>115800</v>
      </c>
      <c r="E14" s="20">
        <v>63700</v>
      </c>
      <c r="F14" s="40" t="s">
        <v>26</v>
      </c>
      <c r="G14" s="20">
        <v>27400</v>
      </c>
      <c r="H14" s="20">
        <v>23500</v>
      </c>
      <c r="I14" s="20">
        <v>1200</v>
      </c>
      <c r="J14" s="20">
        <v>39800</v>
      </c>
    </row>
    <row r="15" spans="1:10" ht="13.15" customHeight="1" x14ac:dyDescent="0.2">
      <c r="A15" s="21" t="s">
        <v>28</v>
      </c>
      <c r="B15" s="5"/>
      <c r="C15" s="5"/>
      <c r="D15" s="5"/>
      <c r="E15" s="5"/>
      <c r="F15" s="5"/>
      <c r="G15" s="5"/>
      <c r="H15" s="5"/>
      <c r="I15" s="5"/>
      <c r="J15" s="22"/>
    </row>
    <row r="16" spans="1:10" ht="13.15" customHeight="1" x14ac:dyDescent="0.2">
      <c r="A16" s="24" t="s">
        <v>27</v>
      </c>
      <c r="B16" s="9"/>
      <c r="C16" s="9"/>
      <c r="D16" s="9"/>
      <c r="E16" s="9"/>
      <c r="F16" s="9"/>
      <c r="G16" s="9"/>
      <c r="H16" s="9"/>
      <c r="I16" s="9"/>
      <c r="J16" s="23"/>
    </row>
    <row r="17" spans="1:10" ht="13.15" customHeight="1" x14ac:dyDescent="0.2">
      <c r="A17" s="24" t="s">
        <v>29</v>
      </c>
      <c r="B17" s="2"/>
      <c r="C17" s="2"/>
      <c r="D17" s="2"/>
      <c r="E17" s="2"/>
      <c r="F17" s="2"/>
      <c r="G17" s="2"/>
      <c r="H17" s="2"/>
      <c r="I17" s="2"/>
      <c r="J17" s="3"/>
    </row>
    <row r="18" spans="1:10" ht="13.15" customHeight="1" x14ac:dyDescent="0.2">
      <c r="A18" s="24" t="s">
        <v>53</v>
      </c>
      <c r="B18" s="2"/>
      <c r="C18" s="2"/>
      <c r="D18" s="2"/>
      <c r="E18" s="2"/>
      <c r="F18" s="2"/>
      <c r="G18" s="2"/>
      <c r="H18" s="2"/>
      <c r="I18" s="2"/>
      <c r="J18" s="3"/>
    </row>
    <row r="20" spans="1:10" ht="13.15" customHeight="1" x14ac:dyDescent="0.2">
      <c r="A20" s="47" t="s">
        <v>59</v>
      </c>
    </row>
  </sheetData>
  <pageMargins left="0.7" right="0.7" top="0.75" bottom="0.75" header="0.3" footer="0.3"/>
  <pageSetup paperSize="9" orientation="portrait" r:id="rId1"/>
  <ignoredErrors>
    <ignoredError sqref="D6:D1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0576-C860-4279-B5BB-7E55F0C2D252}">
  <dimension ref="A1:U26"/>
  <sheetViews>
    <sheetView showGridLines="0" workbookViewId="0"/>
  </sheetViews>
  <sheetFormatPr defaultColWidth="8.85546875" defaultRowHeight="15" x14ac:dyDescent="0.25"/>
  <cols>
    <col min="1" max="3" width="8.85546875" style="4"/>
    <col min="4" max="4" width="2.28515625" style="4" customWidth="1"/>
    <col min="5" max="6" width="8.85546875" style="4"/>
    <col min="7" max="7" width="2.28515625" style="4" customWidth="1"/>
    <col min="8" max="9" width="8.85546875" style="4"/>
    <col min="10" max="10" width="2.28515625" style="4" customWidth="1"/>
    <col min="11" max="16384" width="8.85546875" style="4"/>
  </cols>
  <sheetData>
    <row r="1" spans="1:21" ht="13.9" customHeight="1" x14ac:dyDescent="0.25">
      <c r="A1" s="25" t="s">
        <v>6</v>
      </c>
    </row>
    <row r="2" spans="1:21" ht="28.15" customHeight="1" thickBot="1" x14ac:dyDescent="0.3">
      <c r="A2" s="1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1" ht="13.9" customHeight="1" x14ac:dyDescent="0.25">
      <c r="A3" s="5" t="s">
        <v>34</v>
      </c>
      <c r="B3" s="50" t="s">
        <v>7</v>
      </c>
      <c r="C3" s="50"/>
      <c r="D3" s="5"/>
      <c r="E3" s="51" t="s">
        <v>35</v>
      </c>
      <c r="F3" s="51"/>
      <c r="G3" s="5"/>
      <c r="H3" s="51" t="s">
        <v>36</v>
      </c>
      <c r="I3" s="51"/>
      <c r="J3" s="5"/>
      <c r="K3" s="51" t="s">
        <v>37</v>
      </c>
      <c r="L3" s="51"/>
    </row>
    <row r="4" spans="1:21" ht="13.9" customHeight="1" x14ac:dyDescent="0.25">
      <c r="A4" s="26"/>
      <c r="B4" s="27" t="s">
        <v>9</v>
      </c>
      <c r="C4" s="27" t="s">
        <v>8</v>
      </c>
      <c r="D4" s="14"/>
      <c r="E4" s="16" t="s">
        <v>10</v>
      </c>
      <c r="F4" s="16" t="s">
        <v>8</v>
      </c>
      <c r="G4" s="14"/>
      <c r="H4" s="16" t="s">
        <v>10</v>
      </c>
      <c r="I4" s="16" t="s">
        <v>8</v>
      </c>
      <c r="J4" s="16"/>
      <c r="K4" s="16" t="s">
        <v>10</v>
      </c>
      <c r="L4" s="16" t="s">
        <v>8</v>
      </c>
    </row>
    <row r="5" spans="1:21" ht="17.45" customHeight="1" x14ac:dyDescent="0.25">
      <c r="A5" s="18">
        <v>1971</v>
      </c>
      <c r="B5" s="19">
        <f t="shared" ref="B5" si="0">SUM(E5,H5,K5)</f>
        <v>7220</v>
      </c>
      <c r="C5" s="28">
        <f t="shared" ref="C5" si="1">F5+I5+L5</f>
        <v>100</v>
      </c>
      <c r="D5" s="2"/>
      <c r="E5" s="35">
        <v>3660</v>
      </c>
      <c r="F5" s="29">
        <f t="shared" ref="F5:F11" si="2">E5/B5*100</f>
        <v>50.692520775623272</v>
      </c>
      <c r="G5" s="2"/>
      <c r="H5" s="35">
        <v>2240</v>
      </c>
      <c r="I5" s="29">
        <f t="shared" ref="I5:I11" si="3">H5/B5*100</f>
        <v>31.024930747922436</v>
      </c>
      <c r="J5" s="11"/>
      <c r="K5" s="35">
        <v>1320</v>
      </c>
      <c r="L5" s="29">
        <f t="shared" ref="L5:L11" si="4">K5/B5*100</f>
        <v>18.282548476454295</v>
      </c>
    </row>
    <row r="6" spans="1:21" ht="13.9" customHeight="1" x14ac:dyDescent="0.25">
      <c r="A6" s="18">
        <v>1978</v>
      </c>
      <c r="B6" s="19">
        <f t="shared" ref="B6:B12" si="5">SUM(E6,H6,K6)</f>
        <v>8930</v>
      </c>
      <c r="C6" s="28">
        <f t="shared" ref="C6:C12" si="6">F6+I6+L6</f>
        <v>100</v>
      </c>
      <c r="D6" s="20"/>
      <c r="E6" s="20">
        <v>5378</v>
      </c>
      <c r="F6" s="29">
        <f t="shared" si="2"/>
        <v>60.223964165733477</v>
      </c>
      <c r="G6" s="20"/>
      <c r="H6" s="20">
        <v>2141</v>
      </c>
      <c r="I6" s="29">
        <f t="shared" si="3"/>
        <v>23.975363941769317</v>
      </c>
      <c r="J6" s="20"/>
      <c r="K6" s="20">
        <v>1411</v>
      </c>
      <c r="L6" s="29">
        <f t="shared" si="4"/>
        <v>15.800671892497201</v>
      </c>
      <c r="O6" s="49"/>
    </row>
    <row r="7" spans="1:21" ht="13.9" customHeight="1" x14ac:dyDescent="0.25">
      <c r="A7" s="18">
        <v>1986</v>
      </c>
      <c r="B7" s="19">
        <f t="shared" si="5"/>
        <v>9824</v>
      </c>
      <c r="C7" s="28">
        <f t="shared" si="6"/>
        <v>100</v>
      </c>
      <c r="D7" s="20"/>
      <c r="E7" s="20">
        <v>5411</v>
      </c>
      <c r="F7" s="29">
        <f t="shared" si="2"/>
        <v>55.079397394136805</v>
      </c>
      <c r="G7" s="20"/>
      <c r="H7" s="20">
        <v>2421</v>
      </c>
      <c r="I7" s="29">
        <f t="shared" si="3"/>
        <v>24.643729641693813</v>
      </c>
      <c r="J7" s="20"/>
      <c r="K7" s="20">
        <v>1992</v>
      </c>
      <c r="L7" s="29">
        <f t="shared" si="4"/>
        <v>20.276872964169382</v>
      </c>
    </row>
    <row r="8" spans="1:21" ht="13.9" customHeight="1" x14ac:dyDescent="0.25">
      <c r="A8" s="18">
        <v>1997</v>
      </c>
      <c r="B8" s="19">
        <f t="shared" si="5"/>
        <v>9266</v>
      </c>
      <c r="C8" s="28">
        <f t="shared" si="6"/>
        <v>100</v>
      </c>
      <c r="D8" s="20"/>
      <c r="E8" s="20">
        <v>5124</v>
      </c>
      <c r="F8" s="29">
        <f t="shared" si="2"/>
        <v>55.298942369954673</v>
      </c>
      <c r="G8" s="20"/>
      <c r="H8" s="20">
        <v>2061</v>
      </c>
      <c r="I8" s="29">
        <f t="shared" si="3"/>
        <v>22.24260738182603</v>
      </c>
      <c r="J8" s="20"/>
      <c r="K8" s="20">
        <v>2081</v>
      </c>
      <c r="L8" s="29">
        <f t="shared" si="4"/>
        <v>22.458450248219297</v>
      </c>
    </row>
    <row r="9" spans="1:21" ht="13.9" customHeight="1" x14ac:dyDescent="0.25">
      <c r="A9" s="18">
        <v>2007</v>
      </c>
      <c r="B9" s="19">
        <f t="shared" si="5"/>
        <v>11711</v>
      </c>
      <c r="C9" s="28">
        <f t="shared" si="6"/>
        <v>100</v>
      </c>
      <c r="D9" s="20"/>
      <c r="E9" s="20">
        <v>6117</v>
      </c>
      <c r="F9" s="29">
        <f t="shared" si="2"/>
        <v>52.232943386559647</v>
      </c>
      <c r="G9" s="20"/>
      <c r="H9" s="20">
        <v>2340</v>
      </c>
      <c r="I9" s="29">
        <f t="shared" si="3"/>
        <v>19.981214243019384</v>
      </c>
      <c r="J9" s="20"/>
      <c r="K9" s="20">
        <v>3254</v>
      </c>
      <c r="L9" s="29">
        <f t="shared" si="4"/>
        <v>27.785842370420973</v>
      </c>
    </row>
    <row r="10" spans="1:21" ht="17.45" customHeight="1" x14ac:dyDescent="0.25">
      <c r="A10" s="18" t="s">
        <v>11</v>
      </c>
      <c r="B10" s="19">
        <f t="shared" si="5"/>
        <v>10000</v>
      </c>
      <c r="C10" s="28">
        <f t="shared" si="6"/>
        <v>100</v>
      </c>
      <c r="D10" s="20"/>
      <c r="E10" s="20">
        <v>6000</v>
      </c>
      <c r="F10" s="29">
        <f t="shared" si="2"/>
        <v>60</v>
      </c>
      <c r="G10" s="20"/>
      <c r="H10" s="20">
        <v>2000</v>
      </c>
      <c r="I10" s="29">
        <f t="shared" si="3"/>
        <v>20</v>
      </c>
      <c r="J10" s="20"/>
      <c r="K10" s="20">
        <v>2000</v>
      </c>
      <c r="L10" s="29">
        <f t="shared" si="4"/>
        <v>20</v>
      </c>
    </row>
    <row r="11" spans="1:21" ht="13.9" customHeight="1" x14ac:dyDescent="0.25">
      <c r="A11" s="18" t="s">
        <v>12</v>
      </c>
      <c r="B11" s="19">
        <f t="shared" si="5"/>
        <v>11000</v>
      </c>
      <c r="C11" s="28">
        <f t="shared" si="6"/>
        <v>100</v>
      </c>
      <c r="D11" s="20"/>
      <c r="E11" s="20">
        <v>7000</v>
      </c>
      <c r="F11" s="29">
        <f t="shared" si="2"/>
        <v>63.636363636363633</v>
      </c>
      <c r="G11" s="20"/>
      <c r="H11" s="20">
        <v>2000</v>
      </c>
      <c r="I11" s="29">
        <f t="shared" si="3"/>
        <v>18.181818181818183</v>
      </c>
      <c r="J11" s="20"/>
      <c r="K11" s="20">
        <v>2000</v>
      </c>
      <c r="L11" s="29">
        <f t="shared" si="4"/>
        <v>18.181818181818183</v>
      </c>
    </row>
    <row r="12" spans="1:21" ht="13.9" customHeight="1" thickBot="1" x14ac:dyDescent="0.3">
      <c r="A12" s="18">
        <v>2023</v>
      </c>
      <c r="B12" s="19">
        <f t="shared" si="5"/>
        <v>10800</v>
      </c>
      <c r="C12" s="28">
        <f t="shared" si="6"/>
        <v>100</v>
      </c>
      <c r="D12" s="20"/>
      <c r="E12" s="20">
        <v>6500</v>
      </c>
      <c r="F12" s="29">
        <v>60.3</v>
      </c>
      <c r="G12" s="20"/>
      <c r="H12" s="20">
        <v>1500</v>
      </c>
      <c r="I12" s="29">
        <v>13.9</v>
      </c>
      <c r="J12" s="20"/>
      <c r="K12" s="20">
        <v>2800</v>
      </c>
      <c r="L12" s="29">
        <v>25.8</v>
      </c>
    </row>
    <row r="13" spans="1:21" ht="13.9" customHeight="1" x14ac:dyDescent="0.25">
      <c r="A13" s="30" t="s">
        <v>38</v>
      </c>
      <c r="B13" s="31"/>
      <c r="C13" s="32"/>
      <c r="D13" s="33"/>
      <c r="E13" s="33"/>
      <c r="F13" s="34"/>
      <c r="G13" s="33"/>
      <c r="H13" s="33"/>
      <c r="I13" s="34"/>
      <c r="J13" s="33"/>
      <c r="K13" s="33"/>
      <c r="L13" s="34"/>
    </row>
    <row r="14" spans="1:21" ht="13.9" customHeight="1" x14ac:dyDescent="0.25">
      <c r="A14" s="41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1" ht="13.9" customHeight="1" x14ac:dyDescent="0.25">
      <c r="A15" s="24" t="s">
        <v>53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O15" s="49"/>
    </row>
    <row r="16" spans="1:21" ht="13.9" customHeight="1" x14ac:dyDescent="0.25">
      <c r="N16" s="49"/>
      <c r="O16" s="49"/>
      <c r="P16" s="49"/>
      <c r="Q16" s="49"/>
      <c r="R16" s="49"/>
      <c r="S16" s="49"/>
      <c r="T16" s="49"/>
      <c r="U16" s="49"/>
    </row>
    <row r="17" spans="1:1" ht="13.9" customHeight="1" x14ac:dyDescent="0.25"/>
    <row r="18" spans="1:1" ht="13.9" customHeight="1" x14ac:dyDescent="0.25">
      <c r="A18" s="43" t="s">
        <v>51</v>
      </c>
    </row>
    <row r="19" spans="1:1" ht="13.9" customHeight="1" x14ac:dyDescent="0.25"/>
    <row r="20" spans="1:1" ht="13.9" customHeight="1" x14ac:dyDescent="0.25"/>
    <row r="21" spans="1:1" ht="13.9" customHeight="1" x14ac:dyDescent="0.25"/>
    <row r="22" spans="1:1" ht="13.9" customHeight="1" x14ac:dyDescent="0.25"/>
    <row r="23" spans="1:1" ht="13.9" customHeight="1" x14ac:dyDescent="0.25"/>
    <row r="24" spans="1:1" ht="13.9" customHeight="1" x14ac:dyDescent="0.25"/>
    <row r="25" spans="1:1" ht="13.9" customHeight="1" x14ac:dyDescent="0.25"/>
    <row r="26" spans="1:1" ht="13.9" customHeight="1" x14ac:dyDescent="0.25"/>
  </sheetData>
  <mergeCells count="4">
    <mergeCell ref="B3:C3"/>
    <mergeCell ref="E3:F3"/>
    <mergeCell ref="H3:I3"/>
    <mergeCell ref="K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8998-790A-40F6-B193-0FCCAC1C2E9D}">
  <dimension ref="B2:E5"/>
  <sheetViews>
    <sheetView workbookViewId="0">
      <selection activeCell="C4" sqref="C4"/>
    </sheetView>
  </sheetViews>
  <sheetFormatPr defaultRowHeight="15" x14ac:dyDescent="0.25"/>
  <sheetData>
    <row r="2" spans="2:5" x14ac:dyDescent="0.25">
      <c r="B2" t="s">
        <v>50</v>
      </c>
    </row>
    <row r="3" spans="2:5" x14ac:dyDescent="0.25">
      <c r="C3" t="s">
        <v>35</v>
      </c>
      <c r="D3" t="s">
        <v>36</v>
      </c>
      <c r="E3" t="s">
        <v>37</v>
      </c>
    </row>
    <row r="4" spans="2:5" x14ac:dyDescent="0.25">
      <c r="B4">
        <v>1971</v>
      </c>
      <c r="C4">
        <v>3.66</v>
      </c>
      <c r="D4">
        <v>2.2400000000000002</v>
      </c>
      <c r="E4">
        <v>1.32</v>
      </c>
    </row>
    <row r="5" spans="2:5" x14ac:dyDescent="0.25">
      <c r="B5">
        <v>2023</v>
      </c>
      <c r="C5">
        <v>6.5</v>
      </c>
      <c r="D5">
        <v>1.5</v>
      </c>
      <c r="E5">
        <v>2.8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CEFE-9F46-4039-8834-E5BE81745388}">
  <dimension ref="A1:I17"/>
  <sheetViews>
    <sheetView showGridLines="0" workbookViewId="0"/>
  </sheetViews>
  <sheetFormatPr defaultColWidth="8.85546875" defaultRowHeight="13.9" customHeight="1" x14ac:dyDescent="0.25"/>
  <cols>
    <col min="1" max="1" width="17.140625" style="4" customWidth="1"/>
    <col min="2" max="2" width="12" style="4" customWidth="1"/>
    <col min="3" max="3" width="1.5703125" style="4" customWidth="1"/>
    <col min="4" max="5" width="8.85546875" style="4"/>
    <col min="6" max="6" width="10.7109375" style="4" customWidth="1"/>
    <col min="7" max="16384" width="8.85546875" style="4"/>
  </cols>
  <sheetData>
    <row r="1" spans="1:9" ht="13.9" customHeight="1" x14ac:dyDescent="0.25">
      <c r="A1" s="25" t="s">
        <v>6</v>
      </c>
    </row>
    <row r="2" spans="1:9" ht="28.15" customHeight="1" thickBot="1" x14ac:dyDescent="0.3">
      <c r="A2" s="1" t="s">
        <v>49</v>
      </c>
      <c r="B2" s="2"/>
      <c r="C2" s="2"/>
      <c r="D2" s="2"/>
      <c r="E2" s="2"/>
      <c r="F2" s="2"/>
      <c r="G2" s="2"/>
      <c r="H2" s="2"/>
      <c r="I2" s="2"/>
    </row>
    <row r="3" spans="1:9" ht="13.9" customHeight="1" x14ac:dyDescent="0.25">
      <c r="A3" s="5" t="s">
        <v>39</v>
      </c>
      <c r="B3" s="6" t="s">
        <v>47</v>
      </c>
      <c r="C3" s="5"/>
      <c r="D3" s="51" t="s">
        <v>40</v>
      </c>
      <c r="E3" s="51"/>
      <c r="F3" s="51"/>
      <c r="G3" s="51"/>
      <c r="H3" s="2"/>
      <c r="I3" s="2"/>
    </row>
    <row r="4" spans="1:9" ht="13.9" customHeight="1" x14ac:dyDescent="0.25">
      <c r="A4" s="2" t="s">
        <v>16</v>
      </c>
      <c r="B4" s="42" t="s">
        <v>46</v>
      </c>
      <c r="C4" s="11"/>
      <c r="D4" s="11" t="s">
        <v>41</v>
      </c>
      <c r="E4" s="11" t="s">
        <v>42</v>
      </c>
      <c r="F4" s="11" t="s">
        <v>45</v>
      </c>
      <c r="G4" s="11" t="s">
        <v>43</v>
      </c>
      <c r="H4" s="2"/>
      <c r="I4" s="2"/>
    </row>
    <row r="5" spans="1:9" ht="13.9" customHeight="1" x14ac:dyDescent="0.25">
      <c r="A5" s="14"/>
      <c r="B5" s="15"/>
      <c r="C5" s="16"/>
      <c r="D5" s="16"/>
      <c r="E5" s="16"/>
      <c r="F5" s="16" t="s">
        <v>44</v>
      </c>
      <c r="G5" s="16"/>
      <c r="H5" s="2"/>
      <c r="I5" s="2"/>
    </row>
    <row r="6" spans="1:9" ht="13.9" customHeight="1" x14ac:dyDescent="0.25">
      <c r="A6" s="3" t="s">
        <v>13</v>
      </c>
      <c r="B6" s="13"/>
      <c r="C6" s="9"/>
      <c r="D6" s="12"/>
      <c r="E6" s="12"/>
      <c r="F6" s="12"/>
      <c r="G6" s="12"/>
      <c r="H6" s="9"/>
      <c r="I6" s="2"/>
    </row>
    <row r="7" spans="1:9" ht="13.9" customHeight="1" x14ac:dyDescent="0.25">
      <c r="A7" s="18">
        <v>1986</v>
      </c>
      <c r="B7" s="37">
        <v>72500</v>
      </c>
      <c r="C7" s="9"/>
      <c r="D7" s="38">
        <f>56.5+36.8</f>
        <v>93.3</v>
      </c>
      <c r="E7" s="38">
        <v>0.7</v>
      </c>
      <c r="F7" s="39" t="s">
        <v>15</v>
      </c>
      <c r="G7" s="38">
        <v>6</v>
      </c>
      <c r="H7" s="9"/>
      <c r="I7" s="2"/>
    </row>
    <row r="8" spans="1:9" ht="13.9" customHeight="1" x14ac:dyDescent="0.25">
      <c r="A8" s="18">
        <v>2007</v>
      </c>
      <c r="B8" s="37">
        <v>67400</v>
      </c>
      <c r="C8" s="9"/>
      <c r="D8" s="38">
        <v>90.4</v>
      </c>
      <c r="E8" s="38">
        <v>2.2000000000000002</v>
      </c>
      <c r="F8" s="39" t="s">
        <v>15</v>
      </c>
      <c r="G8" s="38">
        <v>7.4</v>
      </c>
      <c r="H8" s="9"/>
      <c r="I8" s="2"/>
    </row>
    <row r="9" spans="1:9" ht="13.9" customHeight="1" x14ac:dyDescent="0.25">
      <c r="A9" s="18">
        <v>2023</v>
      </c>
      <c r="B9" s="19">
        <v>63700</v>
      </c>
      <c r="C9" s="2"/>
      <c r="D9" s="38">
        <v>88.4</v>
      </c>
      <c r="E9" s="38">
        <v>3.6</v>
      </c>
      <c r="F9" s="38">
        <v>2.4</v>
      </c>
      <c r="G9" s="38">
        <v>5.6</v>
      </c>
      <c r="H9" s="9"/>
      <c r="I9" s="2"/>
    </row>
    <row r="10" spans="1:9" ht="13.9" customHeight="1" x14ac:dyDescent="0.25">
      <c r="A10" s="36" t="s">
        <v>14</v>
      </c>
      <c r="B10" s="37"/>
      <c r="C10" s="9"/>
      <c r="D10" s="38"/>
      <c r="E10" s="38"/>
      <c r="F10" s="38"/>
      <c r="G10" s="38"/>
      <c r="H10" s="9"/>
      <c r="I10" s="2"/>
    </row>
    <row r="11" spans="1:9" ht="13.9" customHeight="1" x14ac:dyDescent="0.25">
      <c r="A11" s="18">
        <v>1986</v>
      </c>
      <c r="B11" s="37">
        <v>120200</v>
      </c>
      <c r="C11" s="9"/>
      <c r="D11" s="38">
        <f>50.4+39.6</f>
        <v>90</v>
      </c>
      <c r="E11" s="38">
        <v>0.6</v>
      </c>
      <c r="F11" s="39" t="s">
        <v>15</v>
      </c>
      <c r="G11" s="38">
        <v>9.4</v>
      </c>
      <c r="H11" s="9"/>
      <c r="I11" s="2"/>
    </row>
    <row r="12" spans="1:9" ht="13.9" customHeight="1" x14ac:dyDescent="0.25">
      <c r="A12" s="18">
        <v>2007</v>
      </c>
      <c r="B12" s="37">
        <v>125500</v>
      </c>
      <c r="C12" s="9"/>
      <c r="D12" s="38">
        <v>87.8</v>
      </c>
      <c r="E12" s="38">
        <v>1.8</v>
      </c>
      <c r="F12" s="39" t="s">
        <v>15</v>
      </c>
      <c r="G12" s="38">
        <v>10.4</v>
      </c>
      <c r="H12" s="9"/>
      <c r="I12" s="2"/>
    </row>
    <row r="13" spans="1:9" ht="13.9" customHeight="1" thickBot="1" x14ac:dyDescent="0.3">
      <c r="A13" s="18">
        <v>2023</v>
      </c>
      <c r="B13" s="37">
        <v>115800</v>
      </c>
      <c r="C13" s="9"/>
      <c r="D13" s="38">
        <v>83.6</v>
      </c>
      <c r="E13" s="38">
        <v>4.2</v>
      </c>
      <c r="F13" s="38">
        <v>3.7</v>
      </c>
      <c r="G13" s="38">
        <v>8.5</v>
      </c>
      <c r="H13" s="9"/>
      <c r="I13" s="2"/>
    </row>
    <row r="14" spans="1:9" ht="13.9" customHeight="1" x14ac:dyDescent="0.25">
      <c r="A14" s="44" t="s">
        <v>48</v>
      </c>
      <c r="B14" s="5"/>
      <c r="C14" s="5"/>
      <c r="D14" s="5"/>
      <c r="E14" s="5"/>
      <c r="F14" s="5"/>
      <c r="G14" s="5"/>
      <c r="H14" s="2"/>
      <c r="I14" s="2"/>
    </row>
    <row r="15" spans="1:9" ht="13.9" customHeight="1" x14ac:dyDescent="0.25">
      <c r="A15" s="41" t="s">
        <v>29</v>
      </c>
      <c r="B15" s="2"/>
      <c r="C15" s="2"/>
      <c r="D15" s="2"/>
      <c r="E15" s="2"/>
      <c r="F15" s="2"/>
      <c r="G15" s="2"/>
      <c r="H15" s="2"/>
      <c r="I15" s="2"/>
    </row>
    <row r="16" spans="1:9" ht="13.9" customHeight="1" x14ac:dyDescent="0.25">
      <c r="A16" s="24" t="s">
        <v>53</v>
      </c>
      <c r="B16" s="2"/>
      <c r="C16" s="2"/>
      <c r="D16" s="2"/>
      <c r="E16" s="2"/>
      <c r="F16" s="2"/>
      <c r="G16" s="2"/>
      <c r="H16" s="2"/>
      <c r="I16" s="2"/>
    </row>
    <row r="17" spans="1:9" ht="13.9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</sheetData>
  <mergeCells count="1">
    <mergeCell ref="D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536C-95B6-4BEF-B9BB-F71131793FFB}">
  <dimension ref="A2:G8"/>
  <sheetViews>
    <sheetView workbookViewId="0">
      <selection activeCell="C8" sqref="C8"/>
    </sheetView>
  </sheetViews>
  <sheetFormatPr defaultRowHeight="15" x14ac:dyDescent="0.25"/>
  <cols>
    <col min="1" max="1" width="14.42578125" customWidth="1"/>
  </cols>
  <sheetData>
    <row r="2" spans="1:7" x14ac:dyDescent="0.25">
      <c r="E2" s="48" t="s">
        <v>61</v>
      </c>
      <c r="F2" s="48"/>
      <c r="G2" s="48"/>
    </row>
    <row r="3" spans="1:7" x14ac:dyDescent="0.25">
      <c r="B3" t="s">
        <v>60</v>
      </c>
    </row>
    <row r="4" spans="1:7" x14ac:dyDescent="0.25">
      <c r="A4" t="s">
        <v>55</v>
      </c>
      <c r="B4" s="46">
        <f>Markklasser!E14</f>
        <v>63700</v>
      </c>
    </row>
    <row r="5" spans="1:7" x14ac:dyDescent="0.25">
      <c r="A5" t="s">
        <v>56</v>
      </c>
      <c r="B5" s="46">
        <f>Markklasser!G14</f>
        <v>27400</v>
      </c>
    </row>
    <row r="6" spans="1:7" x14ac:dyDescent="0.25">
      <c r="A6" t="s">
        <v>57</v>
      </c>
      <c r="B6" s="46">
        <f>Markklasser!H14</f>
        <v>23500</v>
      </c>
    </row>
    <row r="7" spans="1:7" x14ac:dyDescent="0.25">
      <c r="A7" t="s">
        <v>58</v>
      </c>
      <c r="B7" s="46">
        <f>Markklasser!I14</f>
        <v>1200</v>
      </c>
    </row>
    <row r="8" spans="1:7" x14ac:dyDescent="0.25">
      <c r="A8" t="s">
        <v>20</v>
      </c>
      <c r="B8" s="46">
        <f>Markklasser!J14</f>
        <v>39800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Markklasser</vt:lpstr>
      <vt:lpstr>Virkesförråd</vt:lpstr>
      <vt:lpstr>Diaunderlag</vt:lpstr>
      <vt:lpstr>Ägare</vt:lpstr>
      <vt:lpstr>Underlag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Lindqvist</dc:creator>
  <cp:lastModifiedBy>Kenth Häggblom</cp:lastModifiedBy>
  <dcterms:created xsi:type="dcterms:W3CDTF">2025-09-30T08:18:52Z</dcterms:created>
  <dcterms:modified xsi:type="dcterms:W3CDTF">2026-09-09T07:38:04Z</dcterms:modified>
</cp:coreProperties>
</file>