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6575318D-27FA-4663-848C-59E1420C06C9}" xr6:coauthVersionLast="47" xr6:coauthVersionMax="47" xr10:uidLastSave="{00000000-0000-0000-0000-000000000000}"/>
  <bookViews>
    <workbookView xWindow="28680" yWindow="-120" windowWidth="29040" windowHeight="17640" xr2:uid="{017356D0-A956-40CE-93C3-D3EEFE893A5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B19" i="1"/>
  <c r="G16" i="1" l="1"/>
  <c r="G17" i="1"/>
  <c r="B16" i="1"/>
  <c r="B17" i="1"/>
  <c r="I15" i="1" l="1"/>
  <c r="G15" i="1" s="1"/>
  <c r="B15" i="1"/>
  <c r="J14" i="1"/>
  <c r="G14" i="1" s="1"/>
  <c r="I14" i="1"/>
  <c r="E14" i="1"/>
  <c r="D14" i="1"/>
  <c r="C14" i="1"/>
  <c r="J13" i="1"/>
  <c r="I13" i="1"/>
  <c r="E13" i="1"/>
  <c r="D13" i="1"/>
  <c r="C13" i="1"/>
  <c r="J12" i="1"/>
  <c r="I12" i="1"/>
  <c r="G12" i="1" s="1"/>
  <c r="E12" i="1"/>
  <c r="D12" i="1"/>
  <c r="C12" i="1"/>
  <c r="J11" i="1"/>
  <c r="I11" i="1"/>
  <c r="E11" i="1"/>
  <c r="D11" i="1"/>
  <c r="C11" i="1"/>
  <c r="J10" i="1"/>
  <c r="I10" i="1"/>
  <c r="E10" i="1"/>
  <c r="D10" i="1"/>
  <c r="C10" i="1"/>
  <c r="J9" i="1"/>
  <c r="I9" i="1"/>
  <c r="E9" i="1"/>
  <c r="D9" i="1"/>
  <c r="C9" i="1"/>
  <c r="J8" i="1"/>
  <c r="I8" i="1"/>
  <c r="E8" i="1"/>
  <c r="D8" i="1"/>
  <c r="C8" i="1"/>
  <c r="J7" i="1"/>
  <c r="I7" i="1"/>
  <c r="E7" i="1"/>
  <c r="D7" i="1"/>
  <c r="C7" i="1"/>
  <c r="J6" i="1"/>
  <c r="I6" i="1"/>
  <c r="G6" i="1"/>
  <c r="E6" i="1"/>
  <c r="D6" i="1"/>
  <c r="C6" i="1"/>
  <c r="J5" i="1"/>
  <c r="I5" i="1"/>
  <c r="E5" i="1"/>
  <c r="D5" i="1"/>
  <c r="C5" i="1"/>
  <c r="G7" i="1" l="1"/>
  <c r="B9" i="1"/>
  <c r="G13" i="1"/>
  <c r="B7" i="1"/>
  <c r="G5" i="1"/>
  <c r="B11" i="1"/>
  <c r="G11" i="1"/>
  <c r="G10" i="1"/>
  <c r="B5" i="1"/>
  <c r="G8" i="1"/>
  <c r="B12" i="1"/>
  <c r="B14" i="1"/>
  <c r="B8" i="1"/>
  <c r="B10" i="1"/>
  <c r="B6" i="1"/>
  <c r="G9" i="1"/>
  <c r="B13" i="1"/>
</calcChain>
</file>

<file path=xl/sharedStrings.xml><?xml version="1.0" encoding="utf-8"?>
<sst xmlns="http://schemas.openxmlformats.org/spreadsheetml/2006/main" count="21" uniqueCount="11">
  <si>
    <t>25-34</t>
  </si>
  <si>
    <t>35-</t>
  </si>
  <si>
    <t>-</t>
  </si>
  <si>
    <t>Year</t>
  </si>
  <si>
    <t>Total</t>
  </si>
  <si>
    <t>Source: Kela</t>
  </si>
  <si>
    <t>Statistics Åland</t>
  </si>
  <si>
    <t>Updated 1.12.2022</t>
  </si>
  <si>
    <t>Parental allowance by age 2006-2021, number of reimbursed days</t>
  </si>
  <si>
    <t>Females, age</t>
  </si>
  <si>
    <t>Males,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</si>
</sst>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/>
    <xf numFmtId="0" fontId="2" fillId="0" borderId="0" xfId="0" applyFont="1"/>
    <xf numFmtId="0" fontId="3" fillId="0" borderId="0" xfId="0" applyFont="1"/>
    <xf numFmtId="3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3" fontId="2" fillId="0" borderId="4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3" fontId="2" fillId="0" borderId="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7BA98-3361-4C8F-995A-722C4F8F1F0F}">
  <dimension ref="A1:J26"/>
  <sheetViews>
    <sheetView showGridLines="0" tabSelected="1" workbookViewId="0">
      <selection activeCell="O32" sqref="O32"/>
    </sheetView>
  </sheetViews>
  <sheetFormatPr defaultRowHeight="15" x14ac:dyDescent="0.25"/>
  <cols>
    <col min="1" max="1" width="7.85546875" customWidth="1"/>
    <col min="6" max="6" width="1.5703125" customWidth="1"/>
  </cols>
  <sheetData>
    <row r="1" spans="1:10" x14ac:dyDescent="0.25">
      <c r="A1" s="7" t="s">
        <v>6</v>
      </c>
    </row>
    <row r="2" spans="1:10" ht="21" customHeight="1" thickBot="1" x14ac:dyDescent="0.3">
      <c r="A2" s="8" t="s">
        <v>8</v>
      </c>
      <c r="B2" s="1"/>
      <c r="C2" s="1"/>
      <c r="D2" s="1"/>
      <c r="E2" s="1"/>
      <c r="F2" s="1"/>
      <c r="G2" s="1"/>
      <c r="H2" s="1"/>
      <c r="I2" s="1"/>
      <c r="J2" s="1"/>
    </row>
    <row r="3" spans="1:10" ht="13.5" customHeight="1" x14ac:dyDescent="0.25">
      <c r="A3" s="10" t="s">
        <v>3</v>
      </c>
      <c r="B3" s="12" t="s">
        <v>9</v>
      </c>
      <c r="C3" s="12"/>
      <c r="D3" s="12"/>
      <c r="E3" s="12"/>
      <c r="F3" s="10"/>
      <c r="G3" s="12" t="s">
        <v>10</v>
      </c>
      <c r="H3" s="12"/>
      <c r="I3" s="12"/>
      <c r="J3" s="12"/>
    </row>
    <row r="4" spans="1:10" ht="13.5" customHeight="1" x14ac:dyDescent="0.25">
      <c r="A4" s="2"/>
      <c r="B4" s="3" t="s">
        <v>4</v>
      </c>
      <c r="C4" s="4">
        <v>-24</v>
      </c>
      <c r="D4" s="3" t="s">
        <v>0</v>
      </c>
      <c r="E4" s="3" t="s">
        <v>1</v>
      </c>
      <c r="F4" s="3"/>
      <c r="G4" s="3" t="s">
        <v>4</v>
      </c>
      <c r="H4" s="4">
        <v>-24</v>
      </c>
      <c r="I4" s="3" t="s">
        <v>0</v>
      </c>
      <c r="J4" s="3" t="s">
        <v>1</v>
      </c>
    </row>
    <row r="5" spans="1:10" ht="17.25" customHeight="1" x14ac:dyDescent="0.25">
      <c r="A5" s="5">
        <v>2006</v>
      </c>
      <c r="B5" s="6">
        <f t="shared" ref="B5:B19" si="0">SUM(C5:E5)</f>
        <v>40574</v>
      </c>
      <c r="C5" s="6">
        <f>416+3700</f>
        <v>4116</v>
      </c>
      <c r="D5" s="6">
        <f>14658+9337</f>
        <v>23995</v>
      </c>
      <c r="E5" s="6">
        <f>9040+3041+382</f>
        <v>12463</v>
      </c>
      <c r="F5" s="6"/>
      <c r="G5" s="6">
        <f t="shared" ref="G5:G19" si="1">SUM(H5:J5)</f>
        <v>1602</v>
      </c>
      <c r="H5" s="6">
        <v>90</v>
      </c>
      <c r="I5" s="6">
        <f>426+145</f>
        <v>571</v>
      </c>
      <c r="J5" s="6">
        <f>365+278+128+170</f>
        <v>941</v>
      </c>
    </row>
    <row r="6" spans="1:10" ht="13.5" customHeight="1" x14ac:dyDescent="0.25">
      <c r="A6" s="5">
        <v>2007</v>
      </c>
      <c r="B6" s="6">
        <f t="shared" si="0"/>
        <v>45823</v>
      </c>
      <c r="C6" s="6">
        <f>391+2756</f>
        <v>3147</v>
      </c>
      <c r="D6" s="6">
        <f>17380+11642</f>
        <v>29022</v>
      </c>
      <c r="E6" s="6">
        <f>88+3523+10043</f>
        <v>13654</v>
      </c>
      <c r="F6" s="6"/>
      <c r="G6" s="6">
        <f t="shared" si="1"/>
        <v>1921</v>
      </c>
      <c r="H6" s="9" t="s">
        <v>2</v>
      </c>
      <c r="I6" s="6">
        <f>683+196</f>
        <v>879</v>
      </c>
      <c r="J6" s="6">
        <f>91+285+666</f>
        <v>1042</v>
      </c>
    </row>
    <row r="7" spans="1:10" ht="13.5" customHeight="1" x14ac:dyDescent="0.25">
      <c r="A7" s="5">
        <v>2008</v>
      </c>
      <c r="B7" s="6">
        <f t="shared" si="0"/>
        <v>41325</v>
      </c>
      <c r="C7" s="6">
        <f>3550+83</f>
        <v>3633</v>
      </c>
      <c r="D7" s="6">
        <f>10903+14607</f>
        <v>25510</v>
      </c>
      <c r="E7" s="6">
        <f>8860+3019+303</f>
        <v>12182</v>
      </c>
      <c r="F7" s="6"/>
      <c r="G7" s="6">
        <f t="shared" si="1"/>
        <v>2333</v>
      </c>
      <c r="H7" s="6">
        <v>36</v>
      </c>
      <c r="I7" s="6">
        <f>217+841</f>
        <v>1058</v>
      </c>
      <c r="J7" s="6">
        <f>682+458+36+63</f>
        <v>1239</v>
      </c>
    </row>
    <row r="8" spans="1:10" ht="13.5" customHeight="1" x14ac:dyDescent="0.25">
      <c r="A8" s="5">
        <v>2009</v>
      </c>
      <c r="B8" s="6">
        <f t="shared" si="0"/>
        <v>38129</v>
      </c>
      <c r="C8" s="6">
        <f>191+3644</f>
        <v>3835</v>
      </c>
      <c r="D8" s="6">
        <f>8092+13455</f>
        <v>21547</v>
      </c>
      <c r="E8" s="6">
        <f>158+2989+9600</f>
        <v>12747</v>
      </c>
      <c r="F8" s="6"/>
      <c r="G8" s="6">
        <f t="shared" si="1"/>
        <v>2018</v>
      </c>
      <c r="H8" s="9" t="s">
        <v>2</v>
      </c>
      <c r="I8" s="6">
        <f>512+442</f>
        <v>954</v>
      </c>
      <c r="J8" s="6">
        <f>24+283+757</f>
        <v>1064</v>
      </c>
    </row>
    <row r="9" spans="1:10" ht="13.5" customHeight="1" x14ac:dyDescent="0.25">
      <c r="A9" s="5">
        <v>2010</v>
      </c>
      <c r="B9" s="6">
        <f t="shared" si="0"/>
        <v>40251</v>
      </c>
      <c r="C9" s="6">
        <f>50+3294</f>
        <v>3344</v>
      </c>
      <c r="D9" s="6">
        <f>9949+14453</f>
        <v>24402</v>
      </c>
      <c r="E9" s="6">
        <f>10002+2503+0</f>
        <v>12505</v>
      </c>
      <c r="F9" s="6"/>
      <c r="G9" s="6">
        <f t="shared" si="1"/>
        <v>1563</v>
      </c>
      <c r="H9" s="6">
        <v>61</v>
      </c>
      <c r="I9" s="6">
        <f>229+476</f>
        <v>705</v>
      </c>
      <c r="J9" s="6">
        <f>556+169+72</f>
        <v>797</v>
      </c>
    </row>
    <row r="10" spans="1:10" ht="17.25" customHeight="1" x14ac:dyDescent="0.25">
      <c r="A10" s="5">
        <v>2011</v>
      </c>
      <c r="B10" s="6">
        <f t="shared" si="0"/>
        <v>41816</v>
      </c>
      <c r="C10" s="6">
        <f>158+3263</f>
        <v>3421</v>
      </c>
      <c r="D10" s="6">
        <f>14337+11307</f>
        <v>25644</v>
      </c>
      <c r="E10" s="6">
        <f>0+3231+9520</f>
        <v>12751</v>
      </c>
      <c r="F10" s="6"/>
      <c r="G10" s="6">
        <f t="shared" si="1"/>
        <v>2274</v>
      </c>
      <c r="H10" s="6">
        <v>102</v>
      </c>
      <c r="I10" s="6">
        <f>840+293</f>
        <v>1133</v>
      </c>
      <c r="J10" s="6">
        <f>24+428+587</f>
        <v>1039</v>
      </c>
    </row>
    <row r="11" spans="1:10" ht="13.5" customHeight="1" x14ac:dyDescent="0.25">
      <c r="A11" s="5">
        <v>2012</v>
      </c>
      <c r="B11" s="6">
        <f t="shared" si="0"/>
        <v>43750</v>
      </c>
      <c r="C11" s="6">
        <f>150+4453</f>
        <v>4603</v>
      </c>
      <c r="D11" s="6">
        <f>10371+16383</f>
        <v>26754</v>
      </c>
      <c r="E11" s="6">
        <f>9724+2669+0</f>
        <v>12393</v>
      </c>
      <c r="F11" s="6"/>
      <c r="G11" s="6">
        <f t="shared" si="1"/>
        <v>2752</v>
      </c>
      <c r="H11" s="6">
        <v>36</v>
      </c>
      <c r="I11" s="6">
        <f>385+987</f>
        <v>1372</v>
      </c>
      <c r="J11" s="6">
        <f>737+403+134+70</f>
        <v>1344</v>
      </c>
    </row>
    <row r="12" spans="1:10" ht="13.5" customHeight="1" x14ac:dyDescent="0.25">
      <c r="A12" s="5">
        <v>2013</v>
      </c>
      <c r="B12" s="6">
        <f t="shared" si="0"/>
        <v>40962</v>
      </c>
      <c r="C12" s="6">
        <f>258+3138</f>
        <v>3396</v>
      </c>
      <c r="D12" s="6">
        <f>10601+15094</f>
        <v>25695</v>
      </c>
      <c r="E12" s="6">
        <f>9531+2182+158</f>
        <v>11871</v>
      </c>
      <c r="F12" s="6"/>
      <c r="G12" s="6">
        <f t="shared" si="1"/>
        <v>2147</v>
      </c>
      <c r="H12" s="6">
        <v>24</v>
      </c>
      <c r="I12" s="6">
        <f>244+711</f>
        <v>955</v>
      </c>
      <c r="J12" s="6">
        <f>621+393+142+12</f>
        <v>1168</v>
      </c>
    </row>
    <row r="13" spans="1:10" ht="13.5" customHeight="1" x14ac:dyDescent="0.25">
      <c r="A13" s="5">
        <v>2014</v>
      </c>
      <c r="B13" s="6">
        <f t="shared" si="0"/>
        <v>39182</v>
      </c>
      <c r="C13" s="6">
        <f>380+3599</f>
        <v>3979</v>
      </c>
      <c r="D13" s="6">
        <f>10077+15170</f>
        <v>25247</v>
      </c>
      <c r="E13" s="6">
        <f>7675+2235+46</f>
        <v>9956</v>
      </c>
      <c r="F13" s="6"/>
      <c r="G13" s="6">
        <f t="shared" si="1"/>
        <v>1307</v>
      </c>
      <c r="H13" s="6">
        <v>24</v>
      </c>
      <c r="I13" s="6">
        <f>181+277</f>
        <v>458</v>
      </c>
      <c r="J13" s="6">
        <f>247+125+328+125</f>
        <v>825</v>
      </c>
    </row>
    <row r="14" spans="1:10" ht="13.5" customHeight="1" x14ac:dyDescent="0.25">
      <c r="A14" s="5">
        <v>2015</v>
      </c>
      <c r="B14" s="6">
        <f t="shared" si="0"/>
        <v>42575</v>
      </c>
      <c r="C14" s="6">
        <f>83+3179</f>
        <v>3262</v>
      </c>
      <c r="D14" s="6">
        <f>11934+16312</f>
        <v>28246</v>
      </c>
      <c r="E14" s="6">
        <f>8818+2249</f>
        <v>11067</v>
      </c>
      <c r="F14" s="6"/>
      <c r="G14" s="6">
        <f t="shared" si="1"/>
        <v>1276</v>
      </c>
      <c r="H14" s="9" t="s">
        <v>2</v>
      </c>
      <c r="I14" s="6">
        <f>315+49</f>
        <v>364</v>
      </c>
      <c r="J14" s="6">
        <f>629+278+5</f>
        <v>912</v>
      </c>
    </row>
    <row r="15" spans="1:10" ht="17.25" customHeight="1" x14ac:dyDescent="0.25">
      <c r="A15" s="5">
        <v>2016</v>
      </c>
      <c r="B15" s="6">
        <f t="shared" si="0"/>
        <v>42624</v>
      </c>
      <c r="C15" s="6">
        <v>3661</v>
      </c>
      <c r="D15" s="6">
        <v>26196</v>
      </c>
      <c r="E15" s="6">
        <v>12767</v>
      </c>
      <c r="F15" s="6"/>
      <c r="G15" s="6">
        <f t="shared" si="1"/>
        <v>1072</v>
      </c>
      <c r="H15" s="9" t="s">
        <v>2</v>
      </c>
      <c r="I15" s="6">
        <f>79+453</f>
        <v>532</v>
      </c>
      <c r="J15" s="6">
        <v>540</v>
      </c>
    </row>
    <row r="16" spans="1:10" ht="13.5" customHeight="1" x14ac:dyDescent="0.25">
      <c r="A16" s="5">
        <v>2017</v>
      </c>
      <c r="B16" s="6">
        <f t="shared" si="0"/>
        <v>41163</v>
      </c>
      <c r="C16" s="6">
        <v>2828</v>
      </c>
      <c r="D16" s="6">
        <v>25742</v>
      </c>
      <c r="E16" s="6">
        <v>12593</v>
      </c>
      <c r="F16" s="6"/>
      <c r="G16" s="6">
        <f t="shared" si="1"/>
        <v>1850</v>
      </c>
      <c r="H16" s="9" t="s">
        <v>2</v>
      </c>
      <c r="I16" s="6">
        <v>489</v>
      </c>
      <c r="J16" s="6">
        <v>1361</v>
      </c>
    </row>
    <row r="17" spans="1:10" ht="13.5" customHeight="1" x14ac:dyDescent="0.25">
      <c r="A17" s="5">
        <v>2018</v>
      </c>
      <c r="B17" s="6">
        <f t="shared" si="0"/>
        <v>40534</v>
      </c>
      <c r="C17" s="6">
        <v>3208</v>
      </c>
      <c r="D17" s="6">
        <v>26753</v>
      </c>
      <c r="E17" s="6">
        <v>10573</v>
      </c>
      <c r="F17" s="6"/>
      <c r="G17" s="6">
        <f t="shared" si="1"/>
        <v>1445</v>
      </c>
      <c r="H17" s="9" t="s">
        <v>2</v>
      </c>
      <c r="I17" s="6">
        <v>597</v>
      </c>
      <c r="J17" s="6">
        <v>848</v>
      </c>
    </row>
    <row r="18" spans="1:10" ht="13.5" customHeight="1" x14ac:dyDescent="0.25">
      <c r="A18" s="5">
        <v>2019</v>
      </c>
      <c r="B18" s="6">
        <v>43192</v>
      </c>
      <c r="C18" s="6">
        <v>2636</v>
      </c>
      <c r="D18" s="6">
        <v>27514</v>
      </c>
      <c r="E18" s="6">
        <v>13042</v>
      </c>
      <c r="F18" s="6"/>
      <c r="G18" s="6">
        <v>1612</v>
      </c>
      <c r="H18" s="9" t="s">
        <v>2</v>
      </c>
      <c r="I18" s="6">
        <v>793</v>
      </c>
      <c r="J18" s="6">
        <v>819</v>
      </c>
    </row>
    <row r="19" spans="1:10" ht="13.5" customHeight="1" x14ac:dyDescent="0.25">
      <c r="A19" s="5">
        <v>2020</v>
      </c>
      <c r="B19" s="6">
        <f t="shared" si="0"/>
        <v>37712</v>
      </c>
      <c r="C19" s="6">
        <v>2005</v>
      </c>
      <c r="D19" s="6">
        <v>23419</v>
      </c>
      <c r="E19" s="6">
        <v>12288</v>
      </c>
      <c r="F19" s="6"/>
      <c r="G19" s="6">
        <f t="shared" si="1"/>
        <v>1906</v>
      </c>
      <c r="H19" s="9">
        <v>25</v>
      </c>
      <c r="I19" s="6">
        <v>751</v>
      </c>
      <c r="J19" s="6">
        <v>1130</v>
      </c>
    </row>
    <row r="20" spans="1:10" ht="17.25" customHeight="1" thickBot="1" x14ac:dyDescent="0.3">
      <c r="A20" s="13">
        <v>2021</v>
      </c>
      <c r="B20" s="11">
        <v>41089</v>
      </c>
      <c r="C20" s="11">
        <v>2343</v>
      </c>
      <c r="D20" s="11">
        <v>27397</v>
      </c>
      <c r="E20" s="11">
        <v>11349</v>
      </c>
      <c r="F20" s="11"/>
      <c r="G20" s="11">
        <v>1715</v>
      </c>
      <c r="H20" s="14" t="s">
        <v>2</v>
      </c>
      <c r="I20" s="11">
        <v>978</v>
      </c>
      <c r="J20" s="11">
        <v>737</v>
      </c>
    </row>
    <row r="21" spans="1:10" ht="13.5" customHeight="1" x14ac:dyDescent="0.25">
      <c r="A21" s="1" t="s">
        <v>5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ht="13.5" customHeight="1" x14ac:dyDescent="0.25">
      <c r="A22" s="1" t="s">
        <v>7</v>
      </c>
    </row>
    <row r="26" spans="1:10" x14ac:dyDescent="0.25">
      <c r="A26" s="8"/>
    </row>
  </sheetData>
  <mergeCells count="2">
    <mergeCell ref="B3:E3"/>
    <mergeCell ref="G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Åkerberg</dc:creator>
  <cp:lastModifiedBy>Gerd Lindqvist</cp:lastModifiedBy>
  <dcterms:created xsi:type="dcterms:W3CDTF">2017-11-08T07:53:55Z</dcterms:created>
  <dcterms:modified xsi:type="dcterms:W3CDTF">2022-12-01T08:57:54Z</dcterms:modified>
</cp:coreProperties>
</file>