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Social hållbarhet\"/>
    </mc:Choice>
  </mc:AlternateContent>
  <xr:revisionPtr revIDLastSave="0" documentId="13_ncr:1_{F847B8E3-C35B-4C7A-B813-0511ACE3C3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ciolog8" sheetId="63" r:id="rId1"/>
    <sheet name="Tabell" sheetId="59" r:id="rId2"/>
    <sheet name="ESRI_MAPINFO_SHEET" sheetId="64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59" l="1"/>
  <c r="A15" i="59"/>
  <c r="C14" i="59"/>
  <c r="C13" i="59"/>
  <c r="G13" i="59" s="1"/>
  <c r="C12" i="59"/>
  <c r="G12" i="59" s="1"/>
  <c r="C11" i="59"/>
  <c r="G11" i="59" s="1"/>
  <c r="G10" i="59"/>
  <c r="G5" i="59"/>
  <c r="C9" i="59"/>
  <c r="G9" i="59" s="1"/>
  <c r="C10" i="59"/>
  <c r="C4" i="59"/>
  <c r="G4" i="59" s="1"/>
  <c r="C6" i="59"/>
  <c r="G6" i="59" s="1"/>
  <c r="C5" i="59"/>
  <c r="C7" i="59"/>
  <c r="G7" i="59" s="1"/>
  <c r="C8" i="59"/>
  <c r="G8" i="59" s="1"/>
  <c r="C3" i="59"/>
  <c r="G3" i="59" s="1"/>
  <c r="A4" i="59"/>
  <c r="A5" i="59" s="1"/>
  <c r="A6" i="59" s="1"/>
  <c r="A7" i="59" s="1"/>
  <c r="A8" i="59" s="1"/>
  <c r="A9" i="59" s="1"/>
  <c r="A10" i="59" s="1"/>
  <c r="A11" i="59" s="1"/>
  <c r="A12" i="59" s="1"/>
  <c r="A13" i="59" s="1"/>
  <c r="B26" i="59"/>
  <c r="B27" i="59"/>
  <c r="B28" i="59"/>
  <c r="B29" i="59"/>
  <c r="B30" i="59"/>
  <c r="B31" i="59"/>
  <c r="B32" i="59"/>
  <c r="B25" i="59"/>
  <c r="A26" i="59"/>
  <c r="A27" i="59" s="1"/>
  <c r="A28" i="59" s="1"/>
  <c r="A29" i="59" s="1"/>
  <c r="A30" i="59" s="1"/>
  <c r="A31" i="59" s="1"/>
  <c r="A32" i="59" s="1"/>
  <c r="A23" i="59" l="1"/>
  <c r="A1" i="59"/>
</calcChain>
</file>

<file path=xl/sharedStrings.xml><?xml version="1.0" encoding="utf-8"?>
<sst xmlns="http://schemas.openxmlformats.org/spreadsheetml/2006/main" count="22" uniqueCount="19">
  <si>
    <t>10:e klassister</t>
  </si>
  <si>
    <t>Flyttat bort</t>
  </si>
  <si>
    <t>Arbetar/Okända</t>
  </si>
  <si>
    <t>Källa: ÅSUB</t>
  </si>
  <si>
    <t>15-åringar året innan</t>
  </si>
  <si>
    <t>Studerar vidare</t>
  </si>
  <si>
    <t>Niondeklassister året innan</t>
  </si>
  <si>
    <t>Studerar vidare efter grundskolan</t>
  </si>
  <si>
    <t>Fotnot: Metoden vid framtagning av statistiken har ändrat från och med 2012, då tillgången till bättre registerdata över</t>
  </si>
  <si>
    <t>grundskoleelever erhölls. Från och med år 2012 och framåt utgår statistiken från de personer som gick i årskurs nio</t>
  </si>
  <si>
    <t>År (VT)</t>
  </si>
  <si>
    <t>Fotnot: På grund av bristande tillgång till registerdata utgick statistiken fram till och med 2011 från personer som var</t>
  </si>
  <si>
    <t>Studerar vidare i grundskolan</t>
  </si>
  <si>
    <t>15 år (uppgift om årskurs fanns inte).</t>
  </si>
  <si>
    <t>Studerar
(okänt)</t>
  </si>
  <si>
    <t>..</t>
  </si>
  <si>
    <t>Arbetar/arbetslös/okända</t>
  </si>
  <si>
    <t xml:space="preserve">(oberoende av ålder) på vårterminen. Uppgifterna är reviderade efter hand när mer information om sysselsättningen erhålls. </t>
  </si>
  <si>
    <t>Senaste åren är preliminära uppgifter (markerade med asterisk, *).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</si>
</sst>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*&quot;"/>
    <numFmt numFmtId="165" formatCode="0.0"/>
  </numFmts>
  <fonts count="10" x14ac:knownFonts="1">
    <font>
      <sz val="10"/>
      <name val="Arial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6" fillId="0" borderId="0" xfId="0" applyFont="1"/>
    <xf numFmtId="0" fontId="3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0" fontId="7" fillId="0" borderId="7" xfId="0" applyFont="1" applyBorder="1"/>
    <xf numFmtId="0" fontId="7" fillId="0" borderId="8" xfId="0" applyFont="1" applyBorder="1"/>
    <xf numFmtId="0" fontId="7" fillId="0" borderId="2" xfId="0" applyFont="1" applyBorder="1" applyAlignment="1">
      <alignment horizontal="left"/>
    </xf>
    <xf numFmtId="0" fontId="7" fillId="0" borderId="3" xfId="0" applyFont="1" applyBorder="1"/>
    <xf numFmtId="0" fontId="7" fillId="0" borderId="4" xfId="0" applyFont="1" applyBorder="1"/>
    <xf numFmtId="0" fontId="5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/>
    <xf numFmtId="0" fontId="8" fillId="0" borderId="1" xfId="0" applyFont="1" applyBorder="1"/>
    <xf numFmtId="0" fontId="3" fillId="0" borderId="1" xfId="0" applyFont="1" applyBorder="1" applyAlignment="1">
      <alignment horizontal="right"/>
    </xf>
    <xf numFmtId="0" fontId="9" fillId="0" borderId="1" xfId="0" applyFont="1" applyBorder="1"/>
    <xf numFmtId="164" fontId="5" fillId="0" borderId="1" xfId="0" applyNumberFormat="1" applyFont="1" applyBorder="1" applyAlignment="1">
      <alignment horizontal="left"/>
    </xf>
    <xf numFmtId="165" fontId="3" fillId="0" borderId="0" xfId="0" applyNumberFormat="1" applyFont="1"/>
    <xf numFmtId="0" fontId="8" fillId="0" borderId="0" xfId="0" applyFont="1"/>
    <xf numFmtId="0" fontId="5" fillId="0" borderId="1" xfId="0" applyNumberFormat="1" applyFont="1" applyBorder="1"/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border outline="0">
        <left style="thin">
          <color theme="6"/>
        </left>
        <right style="thin">
          <color theme="6"/>
        </right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theme="6"/>
          <bgColor theme="6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FI"/>
              <a:t>Niondeklassisters verksamhet efter grundskolestudierna år 2024*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7903461469912857E-2"/>
          <c:y val="0.1300879366258724"/>
          <c:w val="0.55425739790932482"/>
          <c:h val="0.8510588685571201"/>
        </c:manualLayout>
      </c:layout>
      <c:pieChart>
        <c:varyColors val="1"/>
        <c:ser>
          <c:idx val="0"/>
          <c:order val="0"/>
          <c:spPr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ln w="317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3D47-4895-8F12-800E21760CE5}"/>
              </c:ext>
            </c:extLst>
          </c:dPt>
          <c:dLbls>
            <c:dLbl>
              <c:idx val="0"/>
              <c:layout>
                <c:manualLayout>
                  <c:x val="0.12186794807296933"/>
                  <c:y val="-4.94114296955509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47-4895-8F12-800E21760CE5}"/>
                </c:ext>
              </c:extLst>
            </c:dLbl>
            <c:dLbl>
              <c:idx val="1"/>
              <c:layout>
                <c:manualLayout>
                  <c:x val="-2.7501349614229885E-3"/>
                  <c:y val="2.0694324541213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47-4895-8F12-800E21760CE5}"/>
                </c:ext>
              </c:extLst>
            </c:dLbl>
            <c:dLbl>
              <c:idx val="2"/>
              <c:layout>
                <c:manualLayout>
                  <c:x val="1.1577731322157007E-2"/>
                  <c:y val="5.1742008495540641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47-4895-8F12-800E21760CE5}"/>
                </c:ext>
              </c:extLst>
            </c:dLbl>
            <c:dLbl>
              <c:idx val="3"/>
              <c:layout>
                <c:manualLayout>
                  <c:x val="1.8561500650483925E-2"/>
                  <c:y val="1.647283106622580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47-4895-8F12-800E21760CE5}"/>
                </c:ext>
              </c:extLst>
            </c:dLbl>
            <c:dLbl>
              <c:idx val="4"/>
              <c:layout>
                <c:manualLayout>
                  <c:x val="1.780694360377565E-2"/>
                  <c:y val="1.848235780945720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47-4895-8F12-800E21760CE5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(Tabell!$C$2:$D$2,Tabell!$F$2:$G$2)</c:f>
              <c:strCache>
                <c:ptCount val="4"/>
                <c:pt idx="0">
                  <c:v>Studerar vidare efter grundskolan</c:v>
                </c:pt>
                <c:pt idx="1">
                  <c:v>Studerar vidare i grundskolan</c:v>
                </c:pt>
                <c:pt idx="2">
                  <c:v>Flyttat bort</c:v>
                </c:pt>
                <c:pt idx="3">
                  <c:v>Arbetar/arbetslös/okända</c:v>
                </c:pt>
              </c:strCache>
            </c:strRef>
          </c:cat>
          <c:val>
            <c:numRef>
              <c:f>(Tabell!$C$15:$D$15,Tabell!$F$15:$G$15)</c:f>
              <c:numCache>
                <c:formatCode>General</c:formatCode>
                <c:ptCount val="4"/>
                <c:pt idx="0">
                  <c:v>322</c:v>
                </c:pt>
                <c:pt idx="1">
                  <c:v>8</c:v>
                </c:pt>
                <c:pt idx="2">
                  <c:v>23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47-4895-8F12-800E21760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6855120720431841"/>
          <c:y val="0.33662085134984943"/>
          <c:w val="0.30628697006321204"/>
          <c:h val="0.34776782642751669"/>
        </c:manualLayout>
      </c:layout>
      <c:overlay val="0"/>
      <c:txPr>
        <a:bodyPr/>
        <a:lstStyle/>
        <a:p>
          <a:pPr rtl="0">
            <a:defRPr/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+mn-lt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1"/>
  <sheetViews>
    <sheetView tabSelected="1"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5111" cy="6067778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142205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5A9C7B2A-F519-44D6-AAF8-66DC2E72CD81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emtonåringar" displayName="Femtonåringar" ref="A24:F32" totalsRowShown="0" headerRowDxfId="18" dataDxfId="16" headerRowBorderDxfId="17">
  <tableColumns count="6">
    <tableColumn id="1" xr3:uid="{00000000-0010-0000-0000-000001000000}" name="År (VT)" dataDxfId="15">
      <calculatedColumnFormula>A24+1</calculatedColumnFormula>
    </tableColumn>
    <tableColumn id="2" xr3:uid="{00000000-0010-0000-0000-000002000000}" name="15-åringar året innan" dataDxfId="14">
      <calculatedColumnFormula>SUM(C25:F25)</calculatedColumnFormula>
    </tableColumn>
    <tableColumn id="3" xr3:uid="{00000000-0010-0000-0000-000003000000}" name="Studerar vidare" dataDxfId="13"/>
    <tableColumn id="4" xr3:uid="{00000000-0010-0000-0000-000004000000}" name="10:e klassister" dataDxfId="12"/>
    <tableColumn id="5" xr3:uid="{00000000-0010-0000-0000-000005000000}" name="Flyttat bort" dataDxfId="11"/>
    <tableColumn id="6" xr3:uid="{00000000-0010-0000-0000-000006000000}" name="Arbetar/Okända" dataDxfId="1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Niondeklassister" displayName="Niondeklassister" ref="A2:G15" totalsRowShown="0" headerRowDxfId="9" dataDxfId="8" tableBorderDxfId="7">
  <tableColumns count="7">
    <tableColumn id="1" xr3:uid="{00000000-0010-0000-0100-000001000000}" name="År (VT)" dataDxfId="6"/>
    <tableColumn id="2" xr3:uid="{00000000-0010-0000-0100-000002000000}" name="Niondeklassister året innan" dataDxfId="5"/>
    <tableColumn id="3" xr3:uid="{00000000-0010-0000-0100-000003000000}" name="Studerar vidare efter grundskolan" dataDxfId="4"/>
    <tableColumn id="4" xr3:uid="{00000000-0010-0000-0100-000004000000}" name="Studerar vidare i grundskolan" dataDxfId="3"/>
    <tableColumn id="7" xr3:uid="{00000000-0010-0000-0100-000007000000}" name="Studerar_x000a_(okänt)" dataDxfId="2"/>
    <tableColumn id="5" xr3:uid="{00000000-0010-0000-0100-000005000000}" name="Flyttat bort" dataDxfId="1"/>
    <tableColumn id="6" xr3:uid="{00000000-0010-0000-0100-000006000000}" name="Arbetar/arbetslös/okända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ÅSUB_Grann 2024">
  <a:themeElements>
    <a:clrScheme name="Åsub Gran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4CABC9"/>
      </a:accent2>
      <a:accent3>
        <a:srgbClr val="EF4E76"/>
      </a:accent3>
      <a:accent4>
        <a:srgbClr val="F8B8C8"/>
      </a:accent4>
      <a:accent5>
        <a:srgbClr val="6F51A1"/>
      </a:accent5>
      <a:accent6>
        <a:srgbClr val="4CAD77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Grann 2024" id="{7E628AAB-68F8-4B30-B8B6-F43187184DD2}" vid="{9E0CDBCC-B991-4646-985C-7417C197A8C2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I41"/>
  <sheetViews>
    <sheetView showGridLines="0" zoomScale="130" zoomScaleNormal="130" workbookViewId="0">
      <pane ySplit="2" topLeftCell="A3" activePane="bottomLeft" state="frozen"/>
      <selection pane="bottomLeft"/>
    </sheetView>
  </sheetViews>
  <sheetFormatPr defaultColWidth="9.109375" defaultRowHeight="12" x14ac:dyDescent="0.25"/>
  <cols>
    <col min="1" max="1" width="9.109375" style="3"/>
    <col min="2" max="4" width="17.5546875" style="3" customWidth="1"/>
    <col min="5" max="5" width="9" style="3" bestFit="1" customWidth="1"/>
    <col min="6" max="6" width="12.44140625" style="3" bestFit="1" customWidth="1"/>
    <col min="7" max="7" width="13.5546875" style="3" customWidth="1"/>
    <col min="8" max="16384" width="9.109375" style="3"/>
  </cols>
  <sheetData>
    <row r="1" spans="1:9" ht="13.8" x14ac:dyDescent="0.3">
      <c r="A1" s="1" t="str">
        <f>CONCATENATE("Niondeklassisters verksamhet efter grundskolestudierna år ",MIN(Niondeklassister[År (VT)]),"–",MAX(Niondeklassister[År (VT)]),"*")</f>
        <v>Niondeklassisters verksamhet efter grundskolestudierna år 2012–2024*</v>
      </c>
      <c r="B1" s="2"/>
      <c r="C1" s="2"/>
      <c r="D1" s="2"/>
      <c r="E1" s="2"/>
      <c r="F1" s="2"/>
    </row>
    <row r="2" spans="1:9" ht="25.5" customHeight="1" x14ac:dyDescent="0.25">
      <c r="A2" s="4" t="s">
        <v>10</v>
      </c>
      <c r="B2" s="5" t="s">
        <v>6</v>
      </c>
      <c r="C2" s="5" t="s">
        <v>7</v>
      </c>
      <c r="D2" s="5" t="s">
        <v>12</v>
      </c>
      <c r="E2" s="5" t="s">
        <v>14</v>
      </c>
      <c r="F2" s="4" t="s">
        <v>1</v>
      </c>
      <c r="G2" s="5" t="s">
        <v>16</v>
      </c>
    </row>
    <row r="3" spans="1:9" x14ac:dyDescent="0.25">
      <c r="A3" s="6">
        <v>2012</v>
      </c>
      <c r="B3" s="7">
        <v>329</v>
      </c>
      <c r="C3" s="7">
        <f>301+1</f>
        <v>302</v>
      </c>
      <c r="D3" s="7">
        <v>6</v>
      </c>
      <c r="E3" s="7">
        <v>8</v>
      </c>
      <c r="F3" s="7">
        <v>3</v>
      </c>
      <c r="G3" s="7">
        <f>Niondeklassister[[#This Row],[Niondeklassister året innan]]-Niondeklassister[[#This Row],[Studerar vidare efter grundskolan]]-Niondeklassister[[#This Row],[Studerar vidare i grundskolan]]-Niondeklassister[[#This Row],[Studerar
(okänt)]]-Niondeklassister[[#This Row],[Flyttat bort]]</f>
        <v>10</v>
      </c>
    </row>
    <row r="4" spans="1:9" x14ac:dyDescent="0.25">
      <c r="A4" s="6">
        <f t="shared" ref="A4:A15" si="0">A3+1</f>
        <v>2013</v>
      </c>
      <c r="B4" s="7">
        <v>317</v>
      </c>
      <c r="C4" s="7">
        <f>270+1</f>
        <v>271</v>
      </c>
      <c r="D4" s="7">
        <v>8</v>
      </c>
      <c r="E4" s="21">
        <v>12</v>
      </c>
      <c r="F4" s="19">
        <v>5</v>
      </c>
      <c r="G4" s="7">
        <f>Niondeklassister[[#This Row],[Niondeklassister året innan]]-Niondeklassister[[#This Row],[Studerar vidare efter grundskolan]]-Niondeklassister[[#This Row],[Studerar vidare i grundskolan]]-Niondeklassister[[#This Row],[Studerar
(okänt)]]-Niondeklassister[[#This Row],[Flyttat bort]]</f>
        <v>21</v>
      </c>
    </row>
    <row r="5" spans="1:9" x14ac:dyDescent="0.25">
      <c r="A5" s="6">
        <f t="shared" si="0"/>
        <v>2014</v>
      </c>
      <c r="B5" s="7">
        <v>354</v>
      </c>
      <c r="C5" s="7">
        <f>310+3</f>
        <v>313</v>
      </c>
      <c r="D5" s="7">
        <v>5</v>
      </c>
      <c r="E5" s="17">
        <v>5</v>
      </c>
      <c r="F5" s="7">
        <v>7</v>
      </c>
      <c r="G5" s="7">
        <f>Niondeklassister[[#This Row],[Niondeklassister året innan]]-Niondeklassister[[#This Row],[Studerar vidare efter grundskolan]]-Niondeklassister[[#This Row],[Studerar vidare i grundskolan]]-Niondeklassister[[#This Row],[Studerar
(okänt)]]-Niondeklassister[[#This Row],[Flyttat bort]]</f>
        <v>24</v>
      </c>
    </row>
    <row r="6" spans="1:9" ht="12" customHeight="1" x14ac:dyDescent="0.25">
      <c r="A6" s="6">
        <f t="shared" si="0"/>
        <v>2015</v>
      </c>
      <c r="B6" s="7">
        <v>331</v>
      </c>
      <c r="C6" s="19">
        <f>300+2</f>
        <v>302</v>
      </c>
      <c r="D6" s="19">
        <v>3</v>
      </c>
      <c r="E6" s="21">
        <v>5</v>
      </c>
      <c r="F6" s="19">
        <v>12</v>
      </c>
      <c r="G6" s="19">
        <f>Niondeklassister[[#This Row],[Niondeklassister året innan]]-Niondeklassister[[#This Row],[Studerar vidare efter grundskolan]]-Niondeklassister[[#This Row],[Studerar vidare i grundskolan]]-Niondeklassister[[#This Row],[Studerar
(okänt)]]-Niondeklassister[[#This Row],[Flyttat bort]]</f>
        <v>9</v>
      </c>
    </row>
    <row r="7" spans="1:9" x14ac:dyDescent="0.25">
      <c r="A7" s="6">
        <f t="shared" si="0"/>
        <v>2016</v>
      </c>
      <c r="B7" s="7">
        <v>300</v>
      </c>
      <c r="C7" s="7">
        <f>267+9</f>
        <v>276</v>
      </c>
      <c r="D7" s="19">
        <v>4</v>
      </c>
      <c r="E7" s="21">
        <v>1</v>
      </c>
      <c r="F7" s="7">
        <v>8</v>
      </c>
      <c r="G7" s="7">
        <f>Niondeklassister[[#This Row],[Niondeklassister året innan]]-Niondeklassister[[#This Row],[Studerar vidare efter grundskolan]]-Niondeklassister[[#This Row],[Studerar vidare i grundskolan]]-Niondeklassister[[#This Row],[Studerar
(okänt)]]-Niondeklassister[[#This Row],[Flyttat bort]]</f>
        <v>11</v>
      </c>
    </row>
    <row r="8" spans="1:9" x14ac:dyDescent="0.25">
      <c r="A8" s="6">
        <f t="shared" si="0"/>
        <v>2017</v>
      </c>
      <c r="B8" s="19">
        <v>315</v>
      </c>
      <c r="C8" s="19">
        <f>267+21</f>
        <v>288</v>
      </c>
      <c r="D8" s="19">
        <v>6</v>
      </c>
      <c r="E8" s="21">
        <v>9</v>
      </c>
      <c r="F8" s="19">
        <v>7</v>
      </c>
      <c r="G8" s="7">
        <f>Niondeklassister[[#This Row],[Niondeklassister året innan]]-Niondeklassister[[#This Row],[Studerar vidare efter grundskolan]]-Niondeklassister[[#This Row],[Studerar vidare i grundskolan]]-Niondeklassister[[#This Row],[Studerar
(okänt)]]-Niondeklassister[[#This Row],[Flyttat bort]]</f>
        <v>5</v>
      </c>
    </row>
    <row r="9" spans="1:9" x14ac:dyDescent="0.25">
      <c r="A9" s="6">
        <f t="shared" si="0"/>
        <v>2018</v>
      </c>
      <c r="B9" s="7">
        <v>311</v>
      </c>
      <c r="C9" s="19">
        <f>274+8</f>
        <v>282</v>
      </c>
      <c r="D9" s="19">
        <v>6</v>
      </c>
      <c r="E9" s="21">
        <v>2</v>
      </c>
      <c r="F9" s="19">
        <v>14</v>
      </c>
      <c r="G9" s="19">
        <f>B9-C9-D9-E9-F9</f>
        <v>7</v>
      </c>
    </row>
    <row r="10" spans="1:9" x14ac:dyDescent="0.25">
      <c r="A10" s="6">
        <f t="shared" si="0"/>
        <v>2019</v>
      </c>
      <c r="B10" s="7">
        <v>317</v>
      </c>
      <c r="C10" s="7">
        <f>275+11</f>
        <v>286</v>
      </c>
      <c r="D10" s="7">
        <v>9</v>
      </c>
      <c r="E10" s="21">
        <v>5</v>
      </c>
      <c r="F10" s="7">
        <v>10</v>
      </c>
      <c r="G10" s="19">
        <f>B10-C10-D10-E10-F10</f>
        <v>7</v>
      </c>
    </row>
    <row r="11" spans="1:9" x14ac:dyDescent="0.25">
      <c r="A11" s="6">
        <f t="shared" si="0"/>
        <v>2020</v>
      </c>
      <c r="B11" s="22">
        <v>333</v>
      </c>
      <c r="C11" s="22">
        <f>305+9</f>
        <v>314</v>
      </c>
      <c r="D11" s="22">
        <v>2</v>
      </c>
      <c r="E11" s="21">
        <v>3</v>
      </c>
      <c r="F11" s="22">
        <v>10</v>
      </c>
      <c r="G11" s="19">
        <f>B11-C11-D11-E11-F11</f>
        <v>4</v>
      </c>
    </row>
    <row r="12" spans="1:9" x14ac:dyDescent="0.25">
      <c r="A12" s="6">
        <f t="shared" si="0"/>
        <v>2021</v>
      </c>
      <c r="B12" s="7">
        <v>314</v>
      </c>
      <c r="C12" s="7">
        <f>284+4</f>
        <v>288</v>
      </c>
      <c r="D12" s="7">
        <v>6</v>
      </c>
      <c r="E12" s="21">
        <v>5</v>
      </c>
      <c r="F12" s="7">
        <v>6</v>
      </c>
      <c r="G12" s="19">
        <f>B12-C12-D12-E12-F12</f>
        <v>9</v>
      </c>
    </row>
    <row r="13" spans="1:9" x14ac:dyDescent="0.25">
      <c r="A13" s="6">
        <f t="shared" si="0"/>
        <v>2022</v>
      </c>
      <c r="B13" s="7">
        <v>355</v>
      </c>
      <c r="C13" s="7">
        <f>304+8</f>
        <v>312</v>
      </c>
      <c r="D13" s="7">
        <v>4</v>
      </c>
      <c r="E13" s="21">
        <v>11</v>
      </c>
      <c r="F13" s="7">
        <v>14</v>
      </c>
      <c r="G13" s="19">
        <f>B13-C13-D13-E13-F13</f>
        <v>14</v>
      </c>
    </row>
    <row r="14" spans="1:9" x14ac:dyDescent="0.25">
      <c r="A14" s="6">
        <f t="shared" si="0"/>
        <v>2023</v>
      </c>
      <c r="B14" s="7">
        <v>360</v>
      </c>
      <c r="C14" s="19">
        <f>320+10</f>
        <v>330</v>
      </c>
      <c r="D14" s="7">
        <v>5</v>
      </c>
      <c r="E14" s="21">
        <v>5</v>
      </c>
      <c r="F14" s="19">
        <v>13</v>
      </c>
      <c r="G14" s="19">
        <v>7</v>
      </c>
      <c r="I14" s="25"/>
    </row>
    <row r="15" spans="1:9" x14ac:dyDescent="0.25">
      <c r="A15" s="23">
        <f t="shared" si="0"/>
        <v>2024</v>
      </c>
      <c r="B15" s="26">
        <v>368</v>
      </c>
      <c r="C15" s="7">
        <v>322</v>
      </c>
      <c r="D15" s="7">
        <v>8</v>
      </c>
      <c r="E15" s="18" t="s">
        <v>15</v>
      </c>
      <c r="F15" s="7">
        <v>23</v>
      </c>
      <c r="G15" s="20">
        <v>15</v>
      </c>
    </row>
    <row r="16" spans="1:9" x14ac:dyDescent="0.25">
      <c r="A16" s="3" t="s">
        <v>8</v>
      </c>
      <c r="B16" s="2"/>
      <c r="C16" s="2"/>
      <c r="D16" s="2"/>
      <c r="E16" s="2"/>
      <c r="F16" s="2"/>
    </row>
    <row r="17" spans="1:6" x14ac:dyDescent="0.25">
      <c r="A17" s="3" t="s">
        <v>9</v>
      </c>
      <c r="B17" s="2"/>
      <c r="C17" s="2"/>
      <c r="D17" s="2"/>
      <c r="E17" s="2"/>
      <c r="F17" s="2"/>
    </row>
    <row r="18" spans="1:6" x14ac:dyDescent="0.25">
      <c r="A18" s="3" t="s">
        <v>17</v>
      </c>
      <c r="B18" s="2"/>
      <c r="C18" s="2"/>
      <c r="D18" s="2"/>
      <c r="E18" s="2"/>
      <c r="F18" s="2"/>
    </row>
    <row r="19" spans="1:6" x14ac:dyDescent="0.25">
      <c r="A19" s="3" t="s">
        <v>18</v>
      </c>
      <c r="B19" s="2"/>
      <c r="C19" s="2"/>
      <c r="D19" s="2"/>
      <c r="E19" s="2"/>
      <c r="F19" s="2"/>
    </row>
    <row r="20" spans="1:6" x14ac:dyDescent="0.25">
      <c r="A20" s="8" t="s">
        <v>3</v>
      </c>
      <c r="B20" s="2"/>
      <c r="C20" s="2"/>
      <c r="D20" s="2"/>
      <c r="E20" s="2"/>
      <c r="F20" s="2"/>
    </row>
    <row r="21" spans="1:6" x14ac:dyDescent="0.25">
      <c r="B21" s="2"/>
      <c r="C21" s="2"/>
      <c r="D21" s="2"/>
      <c r="E21" s="2"/>
      <c r="F21" s="2"/>
    </row>
    <row r="22" spans="1:6" ht="12" customHeight="1" x14ac:dyDescent="0.25">
      <c r="B22" s="2"/>
      <c r="C22" s="2"/>
      <c r="D22" s="2"/>
      <c r="E22" s="2"/>
      <c r="F22" s="2"/>
    </row>
    <row r="23" spans="1:6" ht="13.8" x14ac:dyDescent="0.3">
      <c r="A23" s="1" t="str">
        <f>CONCATENATE("Niondeklassisters verksamhet efter grundskolestudierna år ",MIN(Femtonåringar[År (VT)]),"–",MAX(Femtonåringar[År (VT)]))</f>
        <v>Niondeklassisters verksamhet efter grundskolestudierna år 2004–2011</v>
      </c>
      <c r="B23" s="2"/>
      <c r="C23" s="2"/>
      <c r="D23" s="2"/>
      <c r="E23" s="2"/>
      <c r="F23" s="2"/>
    </row>
    <row r="24" spans="1:6" x14ac:dyDescent="0.25">
      <c r="A24" s="9" t="s">
        <v>10</v>
      </c>
      <c r="B24" s="10" t="s">
        <v>4</v>
      </c>
      <c r="C24" s="10" t="s">
        <v>5</v>
      </c>
      <c r="D24" s="9" t="s">
        <v>0</v>
      </c>
      <c r="E24" s="9" t="s">
        <v>1</v>
      </c>
      <c r="F24" s="9" t="s">
        <v>2</v>
      </c>
    </row>
    <row r="25" spans="1:6" x14ac:dyDescent="0.25">
      <c r="A25" s="11">
        <v>2004</v>
      </c>
      <c r="B25" s="12">
        <f>SUM(C25:F25)</f>
        <v>363</v>
      </c>
      <c r="C25" s="12">
        <v>317</v>
      </c>
      <c r="D25" s="12">
        <v>3</v>
      </c>
      <c r="E25" s="12">
        <v>2</v>
      </c>
      <c r="F25" s="13">
        <v>41</v>
      </c>
    </row>
    <row r="26" spans="1:6" x14ac:dyDescent="0.25">
      <c r="A26" s="14">
        <f>A25+1</f>
        <v>2005</v>
      </c>
      <c r="B26" s="15">
        <f t="shared" ref="B26:B32" si="1">SUM(C26:F26)</f>
        <v>349</v>
      </c>
      <c r="C26" s="15">
        <v>297</v>
      </c>
      <c r="D26" s="15">
        <v>3</v>
      </c>
      <c r="E26" s="15">
        <v>4</v>
      </c>
      <c r="F26" s="16">
        <v>45</v>
      </c>
    </row>
    <row r="27" spans="1:6" x14ac:dyDescent="0.25">
      <c r="A27" s="14">
        <f t="shared" ref="A27:A32" si="2">A26+1</f>
        <v>2006</v>
      </c>
      <c r="B27" s="15">
        <f t="shared" si="1"/>
        <v>371</v>
      </c>
      <c r="C27" s="15">
        <v>297</v>
      </c>
      <c r="D27" s="15">
        <v>5</v>
      </c>
      <c r="E27" s="15">
        <v>10</v>
      </c>
      <c r="F27" s="16">
        <v>59</v>
      </c>
    </row>
    <row r="28" spans="1:6" x14ac:dyDescent="0.25">
      <c r="A28" s="14">
        <f t="shared" si="2"/>
        <v>2007</v>
      </c>
      <c r="B28" s="15">
        <f t="shared" si="1"/>
        <v>345</v>
      </c>
      <c r="C28" s="15">
        <v>289</v>
      </c>
      <c r="D28" s="15">
        <v>0</v>
      </c>
      <c r="E28" s="15">
        <v>3</v>
      </c>
      <c r="F28" s="16">
        <v>53</v>
      </c>
    </row>
    <row r="29" spans="1:6" x14ac:dyDescent="0.25">
      <c r="A29" s="14">
        <f t="shared" si="2"/>
        <v>2008</v>
      </c>
      <c r="B29" s="15">
        <f t="shared" si="1"/>
        <v>351</v>
      </c>
      <c r="C29" s="15">
        <v>293</v>
      </c>
      <c r="D29" s="15">
        <v>3</v>
      </c>
      <c r="E29" s="15">
        <v>6</v>
      </c>
      <c r="F29" s="16">
        <v>49</v>
      </c>
    </row>
    <row r="30" spans="1:6" x14ac:dyDescent="0.25">
      <c r="A30" s="14">
        <f t="shared" si="2"/>
        <v>2009</v>
      </c>
      <c r="B30" s="15">
        <f t="shared" si="1"/>
        <v>357</v>
      </c>
      <c r="C30" s="15">
        <v>307</v>
      </c>
      <c r="D30" s="15">
        <v>3</v>
      </c>
      <c r="E30" s="15">
        <v>4</v>
      </c>
      <c r="F30" s="16">
        <v>43</v>
      </c>
    </row>
    <row r="31" spans="1:6" x14ac:dyDescent="0.25">
      <c r="A31" s="14">
        <f t="shared" si="2"/>
        <v>2010</v>
      </c>
      <c r="B31" s="15">
        <f t="shared" si="1"/>
        <v>324</v>
      </c>
      <c r="C31" s="15">
        <v>258</v>
      </c>
      <c r="D31" s="15">
        <v>4</v>
      </c>
      <c r="E31" s="15">
        <v>5</v>
      </c>
      <c r="F31" s="16">
        <v>57</v>
      </c>
    </row>
    <row r="32" spans="1:6" x14ac:dyDescent="0.25">
      <c r="A32" s="14">
        <f t="shared" si="2"/>
        <v>2011</v>
      </c>
      <c r="B32" s="15">
        <f t="shared" si="1"/>
        <v>376</v>
      </c>
      <c r="C32" s="15">
        <v>325</v>
      </c>
      <c r="D32" s="15">
        <v>5</v>
      </c>
      <c r="E32" s="15">
        <v>3</v>
      </c>
      <c r="F32" s="16">
        <v>43</v>
      </c>
    </row>
    <row r="33" spans="1:7" x14ac:dyDescent="0.25">
      <c r="A33" s="3" t="s">
        <v>11</v>
      </c>
    </row>
    <row r="34" spans="1:7" x14ac:dyDescent="0.25">
      <c r="A34" s="3" t="s">
        <v>13</v>
      </c>
    </row>
    <row r="35" spans="1:7" x14ac:dyDescent="0.25">
      <c r="A35" s="8" t="s">
        <v>3</v>
      </c>
    </row>
    <row r="41" spans="1:7" x14ac:dyDescent="0.25">
      <c r="C41" s="24"/>
      <c r="D41" s="24"/>
      <c r="E41" s="24"/>
      <c r="F41" s="24"/>
      <c r="G41" s="24"/>
    </row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A25" calculatedColumn="1"/>
  </ignoredError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58E5-69C1-4332-8B42-5AFE6105F4BF}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Sociolog8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2008-11-13T10:50:34Z</dcterms:created>
  <dcterms:modified xsi:type="dcterms:W3CDTF">2026-02-12T08:21:29Z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2813a97489bf402ead04775c6e2d071f</vt:lpwstr>
  </property>
</Properties>
</file>