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78AAD1D0-7005-4EB7-B7B6-EFB3F962B605}" xr6:coauthVersionLast="47" xr6:coauthVersionMax="47" xr10:uidLastSave="{00000000-0000-0000-0000-000000000000}"/>
  <bookViews>
    <workbookView xWindow="0" yWindow="0" windowWidth="29040" windowHeight="17640" xr2:uid="{43B30A04-3285-492B-915C-9E4C52DD8497}"/>
  </bookViews>
  <sheets>
    <sheet name="2021-2022" sheetId="4" r:id="rId1"/>
    <sheet name="2020-2021" sheetId="3" r:id="rId2"/>
    <sheet name="2019-2020" sheetId="1" r:id="rId3"/>
    <sheet name="2018-2019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G13" i="4"/>
  <c r="H13" i="4" s="1"/>
  <c r="G12" i="4"/>
  <c r="H12" i="4" s="1"/>
  <c r="G11" i="4"/>
  <c r="E10" i="4"/>
  <c r="D10" i="4"/>
  <c r="G9" i="4"/>
  <c r="H9" i="4" s="1"/>
  <c r="G8" i="4"/>
  <c r="H8" i="4" s="1"/>
  <c r="E7" i="4"/>
  <c r="E6" i="4" s="1"/>
  <c r="J13" i="4" s="1"/>
  <c r="D7" i="4"/>
  <c r="D6" i="4"/>
  <c r="J7" i="4" l="1"/>
  <c r="J10" i="4"/>
  <c r="H11" i="4"/>
  <c r="G7" i="4"/>
  <c r="H7" i="4" s="1"/>
  <c r="J6" i="4"/>
  <c r="H10" i="4"/>
  <c r="J12" i="4"/>
  <c r="J9" i="4"/>
  <c r="J11" i="4"/>
  <c r="J8" i="4"/>
  <c r="G6" i="4" l="1"/>
  <c r="H6" i="4" s="1"/>
  <c r="G13" i="3" l="1"/>
  <c r="H13" i="3" s="1"/>
  <c r="G12" i="3"/>
  <c r="H12" i="3" s="1"/>
  <c r="G11" i="3"/>
  <c r="G10" i="3" s="1"/>
  <c r="H10" i="3" s="1"/>
  <c r="E10" i="3"/>
  <c r="D10" i="3"/>
  <c r="G9" i="3"/>
  <c r="H9" i="3" s="1"/>
  <c r="G8" i="3"/>
  <c r="H8" i="3" s="1"/>
  <c r="E7" i="3"/>
  <c r="D7" i="3"/>
  <c r="D6" i="3" s="1"/>
  <c r="G13" i="2"/>
  <c r="H13" i="2" s="1"/>
  <c r="G9" i="2"/>
  <c r="H9" i="2" s="1"/>
  <c r="G8" i="2"/>
  <c r="H8" i="2" s="1"/>
  <c r="E7" i="2"/>
  <c r="D7" i="2"/>
  <c r="G12" i="2"/>
  <c r="H12" i="2" s="1"/>
  <c r="G11" i="2"/>
  <c r="H11" i="2" s="1"/>
  <c r="E10" i="2"/>
  <c r="D10" i="2"/>
  <c r="D6" i="2" s="1"/>
  <c r="H11" i="3" l="1"/>
  <c r="G7" i="3"/>
  <c r="E6" i="3"/>
  <c r="J7" i="3" s="1"/>
  <c r="G7" i="2"/>
  <c r="H7" i="2" s="1"/>
  <c r="G10" i="2"/>
  <c r="E6" i="2"/>
  <c r="E7" i="1"/>
  <c r="E6" i="1" s="1"/>
  <c r="J8" i="1" s="1"/>
  <c r="E10" i="1"/>
  <c r="D7" i="1"/>
  <c r="D10" i="1"/>
  <c r="D6" i="1" s="1"/>
  <c r="G9" i="1"/>
  <c r="H9" i="1" s="1"/>
  <c r="G6" i="3" l="1"/>
  <c r="H6" i="3" s="1"/>
  <c r="H7" i="3"/>
  <c r="J13" i="3"/>
  <c r="J12" i="3"/>
  <c r="J8" i="3"/>
  <c r="J11" i="3"/>
  <c r="J9" i="3"/>
  <c r="J10" i="3"/>
  <c r="J10" i="1"/>
  <c r="J13" i="2"/>
  <c r="J11" i="2"/>
  <c r="J9" i="2"/>
  <c r="J8" i="2"/>
  <c r="J12" i="2"/>
  <c r="G6" i="2"/>
  <c r="H6" i="2" s="1"/>
  <c r="H10" i="2"/>
  <c r="J10" i="2"/>
  <c r="J6" i="2" s="1"/>
  <c r="J7" i="2"/>
  <c r="J12" i="1"/>
  <c r="J11" i="1"/>
  <c r="J13" i="1"/>
  <c r="J9" i="1"/>
  <c r="J7" i="1"/>
  <c r="G12" i="1"/>
  <c r="H12" i="1" s="1"/>
  <c r="G8" i="1"/>
  <c r="G11" i="1"/>
  <c r="G13" i="1"/>
  <c r="H13" i="1" s="1"/>
  <c r="J6" i="3" l="1"/>
  <c r="J6" i="1"/>
  <c r="G10" i="1"/>
  <c r="H11" i="1"/>
  <c r="G7" i="1"/>
  <c r="H7" i="1" s="1"/>
  <c r="H8" i="1"/>
  <c r="H10" i="1" l="1"/>
  <c r="G6" i="1"/>
  <c r="H6" i="1" s="1"/>
</calcChain>
</file>

<file path=xl/sharedStrings.xml><?xml version="1.0" encoding="utf-8"?>
<sst xmlns="http://schemas.openxmlformats.org/spreadsheetml/2006/main" count="86" uniqueCount="35">
  <si>
    <t>2019–2020</t>
  </si>
  <si>
    <t>Updated 2.2.2021</t>
  </si>
  <si>
    <t>Source: Statistics Åland Tourism</t>
  </si>
  <si>
    <t>Statistics Åland</t>
  </si>
  <si>
    <t>Passengers arriving in Åland 2019–2020 by country of departure and means of transport</t>
  </si>
  <si>
    <t>Country of departure</t>
  </si>
  <si>
    <t>Means of transport</t>
  </si>
  <si>
    <t>Change</t>
  </si>
  <si>
    <t>Share of</t>
  </si>
  <si>
    <t>passengers</t>
  </si>
  <si>
    <t>2020, per cent</t>
  </si>
  <si>
    <t>Number</t>
  </si>
  <si>
    <t>Per cent</t>
  </si>
  <si>
    <t>Total</t>
  </si>
  <si>
    <t>From Sweden, total</t>
  </si>
  <si>
    <t>Cruise liners</t>
  </si>
  <si>
    <t>Other</t>
  </si>
  <si>
    <t>From Finland, total</t>
  </si>
  <si>
    <t>Archipelago ferries</t>
  </si>
  <si>
    <t>From other countries</t>
  </si>
  <si>
    <t>Passengers arriving in Åland 2018–2019 by country of departure and means of transport</t>
  </si>
  <si>
    <t>2018–2019</t>
  </si>
  <si>
    <t>2019, per cent</t>
  </si>
  <si>
    <t>For information on earlier years, please see the previous sheet</t>
  </si>
  <si>
    <r>
      <t xml:space="preserve">Archipelago ferries </t>
    </r>
    <r>
      <rPr>
        <vertAlign val="superscript"/>
        <sz val="9"/>
        <rFont val="Calibri"/>
        <family val="2"/>
        <scheme val="minor"/>
      </rPr>
      <t>1)</t>
    </r>
  </si>
  <si>
    <t>Updated 4.2.2021</t>
  </si>
  <si>
    <t>1) Corrected figures for 2020.</t>
  </si>
  <si>
    <t>Passengers arriving in Åland 2020–2021 by country of departure and means of transport</t>
  </si>
  <si>
    <t>2020–2021</t>
  </si>
  <si>
    <t>Updated 26.1.2022</t>
  </si>
  <si>
    <t>2021, per cent</t>
  </si>
  <si>
    <t>Passengers arriving in Åland 2021–2022 by country of departure and means of transport</t>
  </si>
  <si>
    <t>2021–2022</t>
  </si>
  <si>
    <t>Updated 30.1.2023</t>
  </si>
  <si>
    <t>2022,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</si>
</sst>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2" borderId="0" xfId="0" applyNumberFormat="1" applyFont="1" applyFill="1"/>
    <xf numFmtId="0" fontId="2" fillId="2" borderId="0" xfId="0" applyFont="1" applyFill="1"/>
    <xf numFmtId="3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2" borderId="0" xfId="0" applyFont="1" applyFill="1"/>
    <xf numFmtId="3" fontId="4" fillId="2" borderId="0" xfId="0" applyNumberFormat="1" applyFont="1" applyFill="1"/>
    <xf numFmtId="0" fontId="3" fillId="0" borderId="0" xfId="0" applyFont="1" applyAlignment="1">
      <alignment horizontal="right"/>
    </xf>
    <xf numFmtId="0" fontId="3" fillId="2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164" fontId="4" fillId="0" borderId="0" xfId="0" applyNumberFormat="1" applyFont="1"/>
    <xf numFmtId="3" fontId="3" fillId="2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/>
    <xf numFmtId="3" fontId="3" fillId="0" borderId="0" xfId="0" applyNumberFormat="1" applyFont="1"/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164" fontId="3" fillId="0" borderId="3" xfId="0" applyNumberFormat="1" applyFont="1" applyBorder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 applyBorder="1"/>
    <xf numFmtId="0" fontId="9" fillId="2" borderId="0" xfId="0" applyFont="1" applyFill="1" applyBorder="1"/>
    <xf numFmtId="0" fontId="6" fillId="0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B8A6-961F-435E-BFB2-3008F6C56FDB}">
  <dimension ref="A1:P15"/>
  <sheetViews>
    <sheetView showGridLines="0" tabSelected="1" workbookViewId="0">
      <selection activeCell="M29" sqref="M29"/>
    </sheetView>
  </sheetViews>
  <sheetFormatPr defaultRowHeight="13.5" customHeight="1" x14ac:dyDescent="0.25"/>
  <cols>
    <col min="1" max="1" width="4.5703125" customWidth="1"/>
    <col min="3" max="3" width="7.5703125" customWidth="1"/>
    <col min="4" max="5" width="9.28515625" bestFit="1" customWidth="1"/>
    <col min="6" max="6" width="4" customWidth="1"/>
    <col min="7" max="8" width="9.28515625" bestFit="1" customWidth="1"/>
    <col min="9" max="9" width="3.85546875" customWidth="1"/>
    <col min="10" max="10" width="11" bestFit="1" customWidth="1"/>
  </cols>
  <sheetData>
    <row r="1" spans="1:16" ht="13.5" customHeight="1" x14ac:dyDescent="0.25">
      <c r="A1" s="27" t="s">
        <v>3</v>
      </c>
      <c r="K1" s="29" t="s">
        <v>23</v>
      </c>
      <c r="L1" s="29"/>
      <c r="M1" s="29"/>
      <c r="N1" s="29"/>
      <c r="O1" s="29"/>
      <c r="P1" s="29"/>
    </row>
    <row r="2" spans="1:16" ht="27" customHeight="1" thickBot="1" x14ac:dyDescent="0.3">
      <c r="A2" s="26" t="s">
        <v>31</v>
      </c>
      <c r="B2" s="1"/>
      <c r="C2" s="2"/>
      <c r="D2" s="2"/>
      <c r="E2" s="2"/>
      <c r="F2" s="2"/>
      <c r="G2" s="2"/>
      <c r="H2" s="2"/>
      <c r="I2" s="2"/>
      <c r="J2" s="2"/>
    </row>
    <row r="3" spans="1:16" ht="13.5" customHeight="1" x14ac:dyDescent="0.25">
      <c r="A3" s="3" t="s">
        <v>5</v>
      </c>
      <c r="B3" s="4"/>
      <c r="C3" s="5"/>
      <c r="D3" s="5">
        <v>2021</v>
      </c>
      <c r="E3" s="5">
        <v>2022</v>
      </c>
      <c r="F3" s="5"/>
      <c r="G3" s="37" t="s">
        <v>7</v>
      </c>
      <c r="H3" s="37"/>
      <c r="I3" s="5"/>
      <c r="J3" s="6" t="s">
        <v>8</v>
      </c>
    </row>
    <row r="4" spans="1:16" ht="13.5" customHeight="1" x14ac:dyDescent="0.25">
      <c r="A4" s="7" t="s">
        <v>6</v>
      </c>
      <c r="B4" s="8"/>
      <c r="C4" s="7"/>
      <c r="D4" s="7"/>
      <c r="E4" s="7"/>
      <c r="F4" s="7"/>
      <c r="G4" s="38" t="s">
        <v>32</v>
      </c>
      <c r="H4" s="38"/>
      <c r="I4" s="7"/>
      <c r="J4" s="9" t="s">
        <v>9</v>
      </c>
    </row>
    <row r="5" spans="1:16" ht="13.5" customHeight="1" x14ac:dyDescent="0.25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34</v>
      </c>
    </row>
    <row r="6" spans="1:16" ht="17.25" customHeight="1" x14ac:dyDescent="0.25">
      <c r="A6" s="14" t="s">
        <v>13</v>
      </c>
      <c r="B6" s="7"/>
      <c r="C6" s="7"/>
      <c r="D6" s="8">
        <f>SUM(D10,D7,D13)</f>
        <v>884958</v>
      </c>
      <c r="E6" s="8">
        <f>SUM(E10,E7,E13)</f>
        <v>1355539</v>
      </c>
      <c r="F6" s="8"/>
      <c r="G6" s="8">
        <f>G10+G7+G13</f>
        <v>470581</v>
      </c>
      <c r="H6" s="15">
        <f>G6/D6*100</f>
        <v>53.175517934184448</v>
      </c>
      <c r="I6" s="14"/>
      <c r="J6" s="16">
        <f>J10+J7+J13</f>
        <v>100</v>
      </c>
    </row>
    <row r="7" spans="1:16" ht="17.25" customHeight="1" x14ac:dyDescent="0.25">
      <c r="A7" s="7" t="s">
        <v>17</v>
      </c>
      <c r="B7" s="7"/>
      <c r="C7" s="7"/>
      <c r="D7" s="17">
        <f>SUM(D8:D9)</f>
        <v>287509</v>
      </c>
      <c r="E7" s="17">
        <f>SUM(E8:E9)</f>
        <v>356886</v>
      </c>
      <c r="F7" s="7"/>
      <c r="G7" s="17">
        <f>SUM(G8:G9)</f>
        <v>69377</v>
      </c>
      <c r="H7" s="18">
        <f t="shared" ref="H7:H13" si="0">G7/D7*100</f>
        <v>24.130375049128897</v>
      </c>
      <c r="I7" s="7"/>
      <c r="J7" s="19">
        <f t="shared" ref="J7:J13" si="1">E7/E$6*100</f>
        <v>26.327977284312738</v>
      </c>
    </row>
    <row r="8" spans="1:16" ht="13.5" customHeight="1" x14ac:dyDescent="0.25">
      <c r="A8" s="7"/>
      <c r="B8" s="7" t="s">
        <v>18</v>
      </c>
      <c r="C8" s="7"/>
      <c r="D8" s="17">
        <v>45408</v>
      </c>
      <c r="E8" s="17">
        <v>44789</v>
      </c>
      <c r="F8" s="7"/>
      <c r="G8" s="17">
        <f t="shared" ref="G8:G9" si="2">E8-D8</f>
        <v>-619</v>
      </c>
      <c r="H8" s="18">
        <f t="shared" si="0"/>
        <v>-1.3631959126145172</v>
      </c>
      <c r="I8" s="7"/>
      <c r="J8" s="19">
        <f t="shared" si="1"/>
        <v>3.3041469113024413</v>
      </c>
    </row>
    <row r="9" spans="1:16" ht="13.5" customHeight="1" x14ac:dyDescent="0.25">
      <c r="A9" s="7"/>
      <c r="B9" s="7" t="s">
        <v>16</v>
      </c>
      <c r="C9" s="7"/>
      <c r="D9" s="20">
        <v>242101</v>
      </c>
      <c r="E9" s="17">
        <v>312097</v>
      </c>
      <c r="F9" s="7"/>
      <c r="G9" s="17">
        <f t="shared" si="2"/>
        <v>69996</v>
      </c>
      <c r="H9" s="18">
        <f t="shared" si="0"/>
        <v>28.91190040520279</v>
      </c>
      <c r="I9" s="7"/>
      <c r="J9" s="19">
        <f t="shared" si="1"/>
        <v>23.023830373010291</v>
      </c>
    </row>
    <row r="10" spans="1:16" ht="17.25" customHeight="1" x14ac:dyDescent="0.25">
      <c r="A10" s="7" t="s">
        <v>14</v>
      </c>
      <c r="B10" s="7"/>
      <c r="C10" s="7"/>
      <c r="D10" s="17">
        <f>SUM(D11:D12)</f>
        <v>590696</v>
      </c>
      <c r="E10" s="17">
        <f>SUM(E11:E12)</f>
        <v>974775</v>
      </c>
      <c r="F10" s="7"/>
      <c r="G10" s="17">
        <f>SUM(G11:G12)</f>
        <v>384079</v>
      </c>
      <c r="H10" s="18">
        <f>G10/D10*100</f>
        <v>65.021432344217672</v>
      </c>
      <c r="I10" s="18"/>
      <c r="J10" s="19">
        <f>E10/E$6*100</f>
        <v>71.910509398844297</v>
      </c>
    </row>
    <row r="11" spans="1:16" ht="13.5" customHeight="1" x14ac:dyDescent="0.25">
      <c r="A11" s="7"/>
      <c r="B11" s="7" t="s">
        <v>15</v>
      </c>
      <c r="C11" s="7"/>
      <c r="D11" s="17">
        <v>131417</v>
      </c>
      <c r="E11" s="17">
        <v>259113</v>
      </c>
      <c r="F11" s="7"/>
      <c r="G11" s="17">
        <f>E11-D11</f>
        <v>127696</v>
      </c>
      <c r="H11" s="18">
        <f>G11/D11*100</f>
        <v>97.168555057564859</v>
      </c>
      <c r="I11" s="7"/>
      <c r="J11" s="19">
        <f>E11/E$6*100</f>
        <v>19.115126897861291</v>
      </c>
    </row>
    <row r="12" spans="1:16" ht="13.5" customHeight="1" x14ac:dyDescent="0.25">
      <c r="A12" s="7"/>
      <c r="B12" s="7" t="s">
        <v>16</v>
      </c>
      <c r="C12" s="7"/>
      <c r="D12" s="17">
        <v>459279</v>
      </c>
      <c r="E12" s="17">
        <v>715662</v>
      </c>
      <c r="F12" s="7"/>
      <c r="G12" s="17">
        <f>E12-D12</f>
        <v>256383</v>
      </c>
      <c r="H12" s="18">
        <f>G12/D12*100</f>
        <v>55.822931159491283</v>
      </c>
      <c r="I12" s="7"/>
      <c r="J12" s="19">
        <f>E12/E$6*100</f>
        <v>52.795382500983003</v>
      </c>
    </row>
    <row r="13" spans="1:16" ht="17.25" customHeight="1" thickBot="1" x14ac:dyDescent="0.3">
      <c r="A13" s="21" t="s">
        <v>19</v>
      </c>
      <c r="B13" s="21"/>
      <c r="C13" s="21"/>
      <c r="D13" s="22">
        <v>6753</v>
      </c>
      <c r="E13" s="23">
        <v>23878</v>
      </c>
      <c r="F13" s="21"/>
      <c r="G13" s="23">
        <f>E13-D13</f>
        <v>17125</v>
      </c>
      <c r="H13" s="24">
        <f t="shared" si="0"/>
        <v>253.59099659410634</v>
      </c>
      <c r="I13" s="21"/>
      <c r="J13" s="25">
        <f t="shared" si="1"/>
        <v>1.7615133168429682</v>
      </c>
    </row>
    <row r="14" spans="1:16" ht="13.5" customHeight="1" x14ac:dyDescent="0.25">
      <c r="A14" s="28" t="s">
        <v>2</v>
      </c>
    </row>
    <row r="15" spans="1:16" ht="13.5" customHeight="1" x14ac:dyDescent="0.25">
      <c r="A15" s="28" t="s">
        <v>33</v>
      </c>
      <c r="E15" s="32"/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3927-802E-4A3C-AD4D-03B7707CC81F}">
  <dimension ref="A1:P15"/>
  <sheetViews>
    <sheetView showGridLines="0" workbookViewId="0">
      <selection activeCell="S26" sqref="S26"/>
    </sheetView>
  </sheetViews>
  <sheetFormatPr defaultRowHeight="13.5" customHeight="1" x14ac:dyDescent="0.25"/>
  <cols>
    <col min="1" max="1" width="4.5703125" customWidth="1"/>
    <col min="3" max="3" width="7.5703125" customWidth="1"/>
    <col min="4" max="5" width="9.28515625" bestFit="1" customWidth="1"/>
    <col min="6" max="6" width="4" customWidth="1"/>
    <col min="7" max="8" width="9.28515625" bestFit="1" customWidth="1"/>
    <col min="9" max="9" width="3.85546875" customWidth="1"/>
    <col min="10" max="10" width="11" bestFit="1" customWidth="1"/>
  </cols>
  <sheetData>
    <row r="1" spans="1:16" ht="13.5" customHeight="1" x14ac:dyDescent="0.25">
      <c r="A1" s="27" t="s">
        <v>3</v>
      </c>
      <c r="K1" s="36"/>
      <c r="L1" s="36"/>
      <c r="M1" s="36"/>
      <c r="N1" s="36"/>
      <c r="O1" s="36"/>
      <c r="P1" s="36"/>
    </row>
    <row r="2" spans="1:16" ht="27" customHeight="1" thickBot="1" x14ac:dyDescent="0.3">
      <c r="A2" s="26" t="s">
        <v>27</v>
      </c>
      <c r="B2" s="1"/>
      <c r="C2" s="2"/>
      <c r="D2" s="2"/>
      <c r="E2" s="2"/>
      <c r="F2" s="2"/>
      <c r="G2" s="2"/>
      <c r="H2" s="2"/>
      <c r="I2" s="2"/>
      <c r="J2" s="2"/>
    </row>
    <row r="3" spans="1:16" ht="13.5" customHeight="1" x14ac:dyDescent="0.25">
      <c r="A3" s="3" t="s">
        <v>5</v>
      </c>
      <c r="B3" s="4"/>
      <c r="C3" s="5"/>
      <c r="D3" s="5">
        <v>2020</v>
      </c>
      <c r="E3" s="5">
        <v>2021</v>
      </c>
      <c r="F3" s="5"/>
      <c r="G3" s="37" t="s">
        <v>7</v>
      </c>
      <c r="H3" s="37"/>
      <c r="I3" s="5"/>
      <c r="J3" s="6" t="s">
        <v>8</v>
      </c>
    </row>
    <row r="4" spans="1:16" ht="13.5" customHeight="1" x14ac:dyDescent="0.25">
      <c r="A4" s="7" t="s">
        <v>6</v>
      </c>
      <c r="B4" s="8"/>
      <c r="C4" s="7"/>
      <c r="D4" s="7"/>
      <c r="E4" s="7"/>
      <c r="F4" s="7"/>
      <c r="G4" s="38" t="s">
        <v>28</v>
      </c>
      <c r="H4" s="38"/>
      <c r="I4" s="7"/>
      <c r="J4" s="9" t="s">
        <v>9</v>
      </c>
    </row>
    <row r="5" spans="1:16" ht="13.5" customHeight="1" x14ac:dyDescent="0.25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30</v>
      </c>
    </row>
    <row r="6" spans="1:16" ht="17.25" customHeight="1" x14ac:dyDescent="0.25">
      <c r="A6" s="14" t="s">
        <v>13</v>
      </c>
      <c r="B6" s="7"/>
      <c r="C6" s="7"/>
      <c r="D6" s="8">
        <f>SUM(D10,D7,D13)</f>
        <v>679205</v>
      </c>
      <c r="E6" s="8">
        <f>SUM(E10,E7,E13)</f>
        <v>884958</v>
      </c>
      <c r="F6" s="8"/>
      <c r="G6" s="8">
        <f>G10+G7+G13</f>
        <v>205753</v>
      </c>
      <c r="H6" s="15">
        <f>G6/D6*100</f>
        <v>30.293210444563869</v>
      </c>
      <c r="I6" s="14"/>
      <c r="J6" s="16">
        <f>J10+J7+J13</f>
        <v>100</v>
      </c>
    </row>
    <row r="7" spans="1:16" ht="17.25" customHeight="1" x14ac:dyDescent="0.25">
      <c r="A7" s="7" t="s">
        <v>17</v>
      </c>
      <c r="B7" s="7"/>
      <c r="C7" s="7"/>
      <c r="D7" s="17">
        <f>SUM(D8:D9)</f>
        <v>202918</v>
      </c>
      <c r="E7" s="17">
        <f>SUM(E8:E9)</f>
        <v>287509</v>
      </c>
      <c r="F7" s="7"/>
      <c r="G7" s="17">
        <f>SUM(G8:G9)</f>
        <v>84591</v>
      </c>
      <c r="H7" s="18">
        <f t="shared" ref="H7:H13" si="0">G7/D7*100</f>
        <v>41.687282547630076</v>
      </c>
      <c r="I7" s="7"/>
      <c r="J7" s="19">
        <f t="shared" ref="J7:J13" si="1">E7/E$6*100</f>
        <v>32.488434479376423</v>
      </c>
    </row>
    <row r="8" spans="1:16" ht="13.5" customHeight="1" x14ac:dyDescent="0.25">
      <c r="A8" s="7"/>
      <c r="B8" s="7" t="s">
        <v>18</v>
      </c>
      <c r="C8" s="7"/>
      <c r="D8" s="17">
        <v>39354</v>
      </c>
      <c r="E8" s="17">
        <v>45408</v>
      </c>
      <c r="F8" s="7"/>
      <c r="G8" s="17">
        <f t="shared" ref="G8:G9" si="2">E8-D8</f>
        <v>6054</v>
      </c>
      <c r="H8" s="18">
        <f t="shared" si="0"/>
        <v>15.383442597957005</v>
      </c>
      <c r="I8" s="7"/>
      <c r="J8" s="19">
        <f t="shared" si="1"/>
        <v>5.1310909670289435</v>
      </c>
    </row>
    <row r="9" spans="1:16" ht="13.5" customHeight="1" x14ac:dyDescent="0.25">
      <c r="A9" s="7"/>
      <c r="B9" s="7" t="s">
        <v>16</v>
      </c>
      <c r="C9" s="7"/>
      <c r="D9" s="20">
        <v>163564</v>
      </c>
      <c r="E9" s="17">
        <v>242101</v>
      </c>
      <c r="F9" s="7"/>
      <c r="G9" s="17">
        <f t="shared" si="2"/>
        <v>78537</v>
      </c>
      <c r="H9" s="18">
        <f t="shared" si="0"/>
        <v>48.016067105230981</v>
      </c>
      <c r="I9" s="7"/>
      <c r="J9" s="19">
        <f t="shared" si="1"/>
        <v>27.357343512347477</v>
      </c>
    </row>
    <row r="10" spans="1:16" ht="17.25" customHeight="1" x14ac:dyDescent="0.25">
      <c r="A10" s="7" t="s">
        <v>14</v>
      </c>
      <c r="B10" s="7"/>
      <c r="C10" s="7"/>
      <c r="D10" s="17">
        <f>SUM(D11:D12)</f>
        <v>465698</v>
      </c>
      <c r="E10" s="17">
        <f>SUM(E11:E12)</f>
        <v>590696</v>
      </c>
      <c r="F10" s="7"/>
      <c r="G10" s="17">
        <f>SUM(G11:G12)</f>
        <v>124998</v>
      </c>
      <c r="H10" s="18">
        <f>G10/D10*100</f>
        <v>26.840999961348345</v>
      </c>
      <c r="I10" s="18"/>
      <c r="J10" s="19">
        <f>E10/E$6*100</f>
        <v>66.74847845886471</v>
      </c>
    </row>
    <row r="11" spans="1:16" ht="13.5" customHeight="1" x14ac:dyDescent="0.25">
      <c r="A11" s="7"/>
      <c r="B11" s="7" t="s">
        <v>15</v>
      </c>
      <c r="C11" s="7"/>
      <c r="D11" s="17">
        <v>147663</v>
      </c>
      <c r="E11" s="17">
        <v>131417</v>
      </c>
      <c r="F11" s="7"/>
      <c r="G11" s="17">
        <f>E11-D11</f>
        <v>-16246</v>
      </c>
      <c r="H11" s="18">
        <f>G11/D11*100</f>
        <v>-11.002079058396484</v>
      </c>
      <c r="I11" s="7"/>
      <c r="J11" s="19">
        <f>E11/E$6*100</f>
        <v>14.850083280788468</v>
      </c>
    </row>
    <row r="12" spans="1:16" ht="13.5" customHeight="1" x14ac:dyDescent="0.25">
      <c r="A12" s="7"/>
      <c r="B12" s="7" t="s">
        <v>16</v>
      </c>
      <c r="C12" s="7"/>
      <c r="D12" s="17">
        <v>318035</v>
      </c>
      <c r="E12" s="17">
        <v>459279</v>
      </c>
      <c r="F12" s="7"/>
      <c r="G12" s="17">
        <f>E12-D12</f>
        <v>141244</v>
      </c>
      <c r="H12" s="18">
        <f>G12/D12*100</f>
        <v>44.411464147027843</v>
      </c>
      <c r="I12" s="7"/>
      <c r="J12" s="19">
        <f>E12/E$6*100</f>
        <v>51.89839517807625</v>
      </c>
    </row>
    <row r="13" spans="1:16" ht="17.25" customHeight="1" thickBot="1" x14ac:dyDescent="0.3">
      <c r="A13" s="21" t="s">
        <v>19</v>
      </c>
      <c r="B13" s="21"/>
      <c r="C13" s="21"/>
      <c r="D13" s="22">
        <v>10589</v>
      </c>
      <c r="E13" s="23">
        <v>6753</v>
      </c>
      <c r="F13" s="21"/>
      <c r="G13" s="23">
        <f>E13-D13</f>
        <v>-3836</v>
      </c>
      <c r="H13" s="24">
        <f t="shared" si="0"/>
        <v>-36.22627254698272</v>
      </c>
      <c r="I13" s="21"/>
      <c r="J13" s="25">
        <f t="shared" si="1"/>
        <v>0.76308706175886309</v>
      </c>
    </row>
    <row r="14" spans="1:16" ht="13.5" customHeight="1" x14ac:dyDescent="0.25">
      <c r="A14" s="28" t="s">
        <v>2</v>
      </c>
    </row>
    <row r="15" spans="1:16" ht="13.5" customHeight="1" x14ac:dyDescent="0.25">
      <c r="A15" s="28" t="s">
        <v>29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10:F10" formulaRange="1"/>
    <ignoredError sqref="G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32AA-DFCD-4045-87A8-9267A92D4EEB}">
  <dimension ref="A1:P16"/>
  <sheetViews>
    <sheetView showGridLines="0" workbookViewId="0">
      <selection activeCell="L33" sqref="L33"/>
    </sheetView>
  </sheetViews>
  <sheetFormatPr defaultRowHeight="13.5" customHeight="1" x14ac:dyDescent="0.25"/>
  <cols>
    <col min="1" max="1" width="4.5703125" customWidth="1"/>
    <col min="3" max="3" width="7.5703125" customWidth="1"/>
    <col min="4" max="5" width="9.28515625" bestFit="1" customWidth="1"/>
    <col min="6" max="6" width="4" customWidth="1"/>
    <col min="7" max="8" width="9.28515625" bestFit="1" customWidth="1"/>
    <col min="9" max="9" width="3.85546875" customWidth="1"/>
    <col min="10" max="10" width="11" bestFit="1" customWidth="1"/>
  </cols>
  <sheetData>
    <row r="1" spans="1:16" ht="13.5" customHeight="1" x14ac:dyDescent="0.25">
      <c r="A1" s="27" t="s">
        <v>3</v>
      </c>
      <c r="K1" s="36"/>
      <c r="L1" s="36"/>
      <c r="M1" s="36"/>
      <c r="N1" s="36"/>
      <c r="O1" s="36"/>
      <c r="P1" s="36"/>
    </row>
    <row r="2" spans="1:16" ht="27" customHeight="1" thickBot="1" x14ac:dyDescent="0.3">
      <c r="A2" s="26" t="s">
        <v>4</v>
      </c>
      <c r="B2" s="1"/>
      <c r="C2" s="2"/>
      <c r="D2" s="2"/>
      <c r="E2" s="2"/>
      <c r="F2" s="2"/>
      <c r="G2" s="2"/>
      <c r="H2" s="2"/>
      <c r="I2" s="2"/>
      <c r="J2" s="2"/>
    </row>
    <row r="3" spans="1:16" ht="13.5" customHeight="1" x14ac:dyDescent="0.25">
      <c r="A3" s="3" t="s">
        <v>5</v>
      </c>
      <c r="B3" s="4"/>
      <c r="C3" s="5"/>
      <c r="D3" s="5">
        <v>2019</v>
      </c>
      <c r="E3" s="5">
        <v>2020</v>
      </c>
      <c r="F3" s="5"/>
      <c r="G3" s="37" t="s">
        <v>7</v>
      </c>
      <c r="H3" s="37"/>
      <c r="I3" s="5"/>
      <c r="J3" s="6" t="s">
        <v>8</v>
      </c>
    </row>
    <row r="4" spans="1:16" ht="13.5" customHeight="1" x14ac:dyDescent="0.25">
      <c r="A4" s="7" t="s">
        <v>6</v>
      </c>
      <c r="B4" s="8"/>
      <c r="C4" s="7"/>
      <c r="D4" s="7"/>
      <c r="E4" s="7"/>
      <c r="F4" s="7"/>
      <c r="G4" s="38" t="s">
        <v>0</v>
      </c>
      <c r="H4" s="38"/>
      <c r="I4" s="7"/>
      <c r="J4" s="9" t="s">
        <v>9</v>
      </c>
    </row>
    <row r="5" spans="1:16" ht="13.5" customHeight="1" x14ac:dyDescent="0.25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10</v>
      </c>
    </row>
    <row r="6" spans="1:16" ht="17.25" customHeight="1" x14ac:dyDescent="0.25">
      <c r="A6" s="14" t="s">
        <v>13</v>
      </c>
      <c r="B6" s="7"/>
      <c r="C6" s="7"/>
      <c r="D6" s="8">
        <f>SUM(D10,D7,D13)</f>
        <v>2043889.7</v>
      </c>
      <c r="E6" s="8">
        <f>SUM(E10,E7,E13)</f>
        <v>679205</v>
      </c>
      <c r="F6" s="8"/>
      <c r="G6" s="8">
        <f>G10+G7+G13</f>
        <v>-1364684.7</v>
      </c>
      <c r="H6" s="15">
        <f>G6/D6*100</f>
        <v>-66.768999325159271</v>
      </c>
      <c r="I6" s="14"/>
      <c r="J6" s="16">
        <f>J10+J7+J13</f>
        <v>100</v>
      </c>
    </row>
    <row r="7" spans="1:16" ht="17.25" customHeight="1" x14ac:dyDescent="0.25">
      <c r="A7" s="7" t="s">
        <v>17</v>
      </c>
      <c r="B7" s="7"/>
      <c r="C7" s="7"/>
      <c r="D7" s="17">
        <f>SUM(D8:D9)</f>
        <v>367139</v>
      </c>
      <c r="E7" s="17">
        <f>SUM(E8:E9)</f>
        <v>202918</v>
      </c>
      <c r="F7" s="7"/>
      <c r="G7" s="17">
        <f>SUM(G8:G9)</f>
        <v>-164221</v>
      </c>
      <c r="H7" s="18">
        <f t="shared" ref="H7:H13" si="0">G7/D7*100</f>
        <v>-44.729925178202265</v>
      </c>
      <c r="I7" s="7"/>
      <c r="J7" s="19">
        <f t="shared" ref="J7:J13" si="1">E7/E$6*100</f>
        <v>29.875810690439558</v>
      </c>
    </row>
    <row r="8" spans="1:16" ht="13.5" customHeight="1" x14ac:dyDescent="0.25">
      <c r="A8" s="7"/>
      <c r="B8" s="7" t="s">
        <v>24</v>
      </c>
      <c r="C8" s="7"/>
      <c r="D8" s="17">
        <v>42039</v>
      </c>
      <c r="E8" s="17">
        <v>39354</v>
      </c>
      <c r="F8" s="7"/>
      <c r="G8" s="17">
        <f t="shared" ref="G8:G9" si="2">E8-D8</f>
        <v>-2685</v>
      </c>
      <c r="H8" s="18">
        <f t="shared" si="0"/>
        <v>-6.3869264254620708</v>
      </c>
      <c r="I8" s="7"/>
      <c r="J8" s="19">
        <f t="shared" si="1"/>
        <v>5.7941269572514926</v>
      </c>
    </row>
    <row r="9" spans="1:16" ht="13.5" customHeight="1" x14ac:dyDescent="0.25">
      <c r="A9" s="7"/>
      <c r="B9" s="7" t="s">
        <v>16</v>
      </c>
      <c r="C9" s="7"/>
      <c r="D9" s="20">
        <v>325100</v>
      </c>
      <c r="E9" s="17">
        <v>163564</v>
      </c>
      <c r="F9" s="7"/>
      <c r="G9" s="17">
        <f t="shared" si="2"/>
        <v>-161536</v>
      </c>
      <c r="H9" s="18">
        <f t="shared" si="0"/>
        <v>-49.688095970470627</v>
      </c>
      <c r="I9" s="7"/>
      <c r="J9" s="19">
        <f t="shared" si="1"/>
        <v>24.081683733188068</v>
      </c>
    </row>
    <row r="10" spans="1:16" ht="17.25" customHeight="1" x14ac:dyDescent="0.25">
      <c r="A10" s="7" t="s">
        <v>14</v>
      </c>
      <c r="B10" s="7"/>
      <c r="C10" s="7"/>
      <c r="D10" s="17">
        <f>SUM(D11:D12)</f>
        <v>1660633.7</v>
      </c>
      <c r="E10" s="17">
        <f>SUM(E11:E12)</f>
        <v>465698</v>
      </c>
      <c r="F10" s="7"/>
      <c r="G10" s="17">
        <f>SUM(G11:G12)</f>
        <v>-1194935.7</v>
      </c>
      <c r="H10" s="18">
        <f>G10/D10*100</f>
        <v>-71.956609094467979</v>
      </c>
      <c r="I10" s="18"/>
      <c r="J10" s="19">
        <f>E10/E$6*100</f>
        <v>68.565160739393846</v>
      </c>
    </row>
    <row r="11" spans="1:16" ht="13.5" customHeight="1" x14ac:dyDescent="0.25">
      <c r="A11" s="7"/>
      <c r="B11" s="7" t="s">
        <v>15</v>
      </c>
      <c r="C11" s="7"/>
      <c r="D11" s="17">
        <v>700214.7</v>
      </c>
      <c r="E11" s="17">
        <v>147663</v>
      </c>
      <c r="F11" s="7"/>
      <c r="G11" s="17">
        <f>E11-D11</f>
        <v>-552551.69999999995</v>
      </c>
      <c r="H11" s="18">
        <f>G11/D11*100</f>
        <v>-78.91175378066184</v>
      </c>
      <c r="I11" s="7"/>
      <c r="J11" s="19">
        <f>E11/E$6*100</f>
        <v>21.740564336246052</v>
      </c>
    </row>
    <row r="12" spans="1:16" ht="13.5" customHeight="1" x14ac:dyDescent="0.25">
      <c r="A12" s="7"/>
      <c r="B12" s="7" t="s">
        <v>16</v>
      </c>
      <c r="C12" s="7"/>
      <c r="D12" s="17">
        <v>960419</v>
      </c>
      <c r="E12" s="17">
        <v>318035</v>
      </c>
      <c r="F12" s="7"/>
      <c r="G12" s="17">
        <f>E12-D12</f>
        <v>-642384</v>
      </c>
      <c r="H12" s="18">
        <f>G12/D12*100</f>
        <v>-66.885807132095479</v>
      </c>
      <c r="I12" s="7"/>
      <c r="J12" s="19">
        <f>E12/E$6*100</f>
        <v>46.824596403147801</v>
      </c>
    </row>
    <row r="13" spans="1:16" ht="17.25" customHeight="1" thickBot="1" x14ac:dyDescent="0.3">
      <c r="A13" s="21" t="s">
        <v>19</v>
      </c>
      <c r="B13" s="21"/>
      <c r="C13" s="21"/>
      <c r="D13" s="22">
        <v>16117</v>
      </c>
      <c r="E13" s="23">
        <v>10589</v>
      </c>
      <c r="F13" s="21"/>
      <c r="G13" s="23">
        <f>E13-D13</f>
        <v>-5528</v>
      </c>
      <c r="H13" s="24">
        <f t="shared" si="0"/>
        <v>-34.299187193646461</v>
      </c>
      <c r="I13" s="21"/>
      <c r="J13" s="25">
        <f t="shared" si="1"/>
        <v>1.5590285701665918</v>
      </c>
    </row>
    <row r="14" spans="1:16" ht="13.5" customHeight="1" x14ac:dyDescent="0.25">
      <c r="A14" s="35" t="s">
        <v>26</v>
      </c>
      <c r="B14" s="30"/>
      <c r="C14" s="30"/>
      <c r="D14" s="31"/>
      <c r="E14" s="32"/>
      <c r="F14" s="30"/>
      <c r="G14" s="32"/>
      <c r="H14" s="33"/>
      <c r="I14" s="30"/>
      <c r="J14" s="34"/>
    </row>
    <row r="15" spans="1:16" ht="13.5" customHeight="1" x14ac:dyDescent="0.25">
      <c r="A15" s="28" t="s">
        <v>2</v>
      </c>
    </row>
    <row r="16" spans="1:16" ht="13.5" customHeight="1" x14ac:dyDescent="0.25">
      <c r="A16" s="28" t="s">
        <v>25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7:F7 D10:F10" formulaRange="1"/>
    <ignoredError sqref="G7 G10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8113-11F4-4585-B96A-C7E212B10E7E}">
  <dimension ref="A1:J15"/>
  <sheetViews>
    <sheetView showGridLines="0" workbookViewId="0">
      <selection activeCell="G10" sqref="G10"/>
    </sheetView>
  </sheetViews>
  <sheetFormatPr defaultRowHeight="13.5" customHeight="1" x14ac:dyDescent="0.25"/>
  <cols>
    <col min="1" max="1" width="4.5703125" customWidth="1"/>
    <col min="3" max="3" width="6.28515625" customWidth="1"/>
    <col min="4" max="5" width="9.28515625" bestFit="1" customWidth="1"/>
    <col min="6" max="6" width="4" customWidth="1"/>
    <col min="7" max="8" width="9.28515625" bestFit="1" customWidth="1"/>
    <col min="9" max="9" width="3.85546875" customWidth="1"/>
    <col min="10" max="10" width="11" bestFit="1" customWidth="1"/>
  </cols>
  <sheetData>
    <row r="1" spans="1:10" ht="13.5" customHeight="1" x14ac:dyDescent="0.25">
      <c r="A1" s="27" t="s">
        <v>3</v>
      </c>
    </row>
    <row r="2" spans="1:10" ht="27" customHeight="1" thickBot="1" x14ac:dyDescent="0.3">
      <c r="A2" s="26" t="s">
        <v>20</v>
      </c>
      <c r="B2" s="1"/>
      <c r="C2" s="2"/>
      <c r="D2" s="2"/>
      <c r="E2" s="2"/>
      <c r="F2" s="2"/>
      <c r="G2" s="2"/>
      <c r="H2" s="2"/>
      <c r="I2" s="2"/>
      <c r="J2" s="2"/>
    </row>
    <row r="3" spans="1:10" ht="13.5" customHeight="1" x14ac:dyDescent="0.25">
      <c r="A3" s="3" t="s">
        <v>5</v>
      </c>
      <c r="B3" s="4"/>
      <c r="C3" s="5"/>
      <c r="D3" s="5">
        <v>2018</v>
      </c>
      <c r="E3" s="5">
        <v>2019</v>
      </c>
      <c r="F3" s="5"/>
      <c r="G3" s="37" t="s">
        <v>7</v>
      </c>
      <c r="H3" s="37"/>
      <c r="I3" s="5"/>
      <c r="J3" s="6" t="s">
        <v>8</v>
      </c>
    </row>
    <row r="4" spans="1:10" ht="13.5" customHeight="1" x14ac:dyDescent="0.25">
      <c r="A4" s="7" t="s">
        <v>6</v>
      </c>
      <c r="B4" s="8"/>
      <c r="C4" s="7"/>
      <c r="D4" s="7"/>
      <c r="E4" s="7"/>
      <c r="F4" s="7"/>
      <c r="G4" s="38" t="s">
        <v>21</v>
      </c>
      <c r="H4" s="38"/>
      <c r="I4" s="7"/>
      <c r="J4" s="9" t="s">
        <v>9</v>
      </c>
    </row>
    <row r="5" spans="1:10" ht="13.5" customHeight="1" x14ac:dyDescent="0.25">
      <c r="A5" s="10"/>
      <c r="B5" s="10"/>
      <c r="C5" s="10"/>
      <c r="D5" s="11"/>
      <c r="E5" s="12"/>
      <c r="F5" s="10"/>
      <c r="G5" s="13" t="s">
        <v>11</v>
      </c>
      <c r="H5" s="13" t="s">
        <v>12</v>
      </c>
      <c r="I5" s="10"/>
      <c r="J5" s="12" t="s">
        <v>22</v>
      </c>
    </row>
    <row r="6" spans="1:10" ht="17.25" customHeight="1" x14ac:dyDescent="0.25">
      <c r="A6" s="14" t="s">
        <v>13</v>
      </c>
      <c r="B6" s="7"/>
      <c r="C6" s="7"/>
      <c r="D6" s="8">
        <f>SUM(D10,D7,D13)</f>
        <v>2088510</v>
      </c>
      <c r="E6" s="8">
        <f>SUM(E10,E7,E13)</f>
        <v>2043889.7</v>
      </c>
      <c r="F6" s="8"/>
      <c r="G6" s="8">
        <f>G10+G7+G13</f>
        <v>-44620.300000000047</v>
      </c>
      <c r="H6" s="15">
        <f>G6/D6*100</f>
        <v>-2.1364657100037849</v>
      </c>
      <c r="I6" s="14"/>
      <c r="J6" s="16">
        <f>J10+J7+J13</f>
        <v>100</v>
      </c>
    </row>
    <row r="7" spans="1:10" ht="17.25" customHeight="1" x14ac:dyDescent="0.25">
      <c r="A7" s="7" t="s">
        <v>17</v>
      </c>
      <c r="B7" s="7"/>
      <c r="C7" s="7"/>
      <c r="D7" s="17">
        <f>SUM(D8:D9)</f>
        <v>360503</v>
      </c>
      <c r="E7" s="17">
        <f>SUM(E8:E9)</f>
        <v>367139</v>
      </c>
      <c r="F7" s="7"/>
      <c r="G7" s="17">
        <f>SUM(G8:G9)</f>
        <v>6636</v>
      </c>
      <c r="H7" s="18">
        <f t="shared" ref="H7:H13" si="0">G7/D7*100</f>
        <v>1.8407613806265135</v>
      </c>
      <c r="I7" s="7"/>
      <c r="J7" s="19">
        <f t="shared" ref="J7:J13" si="1">E7/E$6*100</f>
        <v>17.962759927798452</v>
      </c>
    </row>
    <row r="8" spans="1:10" ht="13.5" customHeight="1" x14ac:dyDescent="0.25">
      <c r="A8" s="7"/>
      <c r="B8" s="7" t="s">
        <v>18</v>
      </c>
      <c r="C8" s="7"/>
      <c r="D8" s="17">
        <v>40334</v>
      </c>
      <c r="E8" s="17">
        <v>42039</v>
      </c>
      <c r="F8" s="7"/>
      <c r="G8" s="17">
        <f t="shared" ref="G8:G9" si="2">E8-D8</f>
        <v>1705</v>
      </c>
      <c r="H8" s="18">
        <f t="shared" si="0"/>
        <v>4.2272028561511386</v>
      </c>
      <c r="I8" s="7"/>
      <c r="J8" s="19">
        <f t="shared" si="1"/>
        <v>2.0568135354857948</v>
      </c>
    </row>
    <row r="9" spans="1:10" ht="13.5" customHeight="1" x14ac:dyDescent="0.25">
      <c r="A9" s="7"/>
      <c r="B9" s="7" t="s">
        <v>16</v>
      </c>
      <c r="C9" s="7"/>
      <c r="D9" s="20">
        <v>320169</v>
      </c>
      <c r="E9" s="17">
        <v>325100</v>
      </c>
      <c r="F9" s="7"/>
      <c r="G9" s="17">
        <f t="shared" si="2"/>
        <v>4931</v>
      </c>
      <c r="H9" s="18">
        <f t="shared" si="0"/>
        <v>1.5401241219480963</v>
      </c>
      <c r="I9" s="7"/>
      <c r="J9" s="19">
        <f t="shared" si="1"/>
        <v>15.905946392312659</v>
      </c>
    </row>
    <row r="10" spans="1:10" ht="17.25" customHeight="1" x14ac:dyDescent="0.25">
      <c r="A10" s="7" t="s">
        <v>14</v>
      </c>
      <c r="B10" s="7"/>
      <c r="C10" s="7"/>
      <c r="D10" s="17">
        <f>SUM(D11:D12)</f>
        <v>1715350</v>
      </c>
      <c r="E10" s="17">
        <f>SUM(E11:E12)</f>
        <v>1660633.7</v>
      </c>
      <c r="F10" s="7"/>
      <c r="G10" s="17">
        <f>SUM(G11:G12)</f>
        <v>-54716.300000000047</v>
      </c>
      <c r="H10" s="18">
        <f>G10/D10*100</f>
        <v>-3.189803830122135</v>
      </c>
      <c r="I10" s="18"/>
      <c r="J10" s="19">
        <f>E10/E$6*100</f>
        <v>81.24869458464417</v>
      </c>
    </row>
    <row r="11" spans="1:10" ht="13.5" customHeight="1" x14ac:dyDescent="0.25">
      <c r="A11" s="7"/>
      <c r="B11" s="7" t="s">
        <v>15</v>
      </c>
      <c r="C11" s="7"/>
      <c r="D11" s="17">
        <v>768692</v>
      </c>
      <c r="E11" s="17">
        <v>700214.7</v>
      </c>
      <c r="F11" s="7"/>
      <c r="G11" s="17">
        <f>E11-D11</f>
        <v>-68477.300000000047</v>
      </c>
      <c r="H11" s="18">
        <f>G11/D11*100</f>
        <v>-8.9082883651709714</v>
      </c>
      <c r="I11" s="7"/>
      <c r="J11" s="19">
        <f>E11/E$6*100</f>
        <v>34.258927964654845</v>
      </c>
    </row>
    <row r="12" spans="1:10" ht="13.5" customHeight="1" x14ac:dyDescent="0.25">
      <c r="A12" s="7"/>
      <c r="B12" s="7" t="s">
        <v>16</v>
      </c>
      <c r="C12" s="7"/>
      <c r="D12" s="17">
        <v>946658</v>
      </c>
      <c r="E12" s="17">
        <v>960419</v>
      </c>
      <c r="F12" s="7"/>
      <c r="G12" s="17">
        <f>E12-D12</f>
        <v>13761</v>
      </c>
      <c r="H12" s="18">
        <f>G12/D12*100</f>
        <v>1.4536400685358388</v>
      </c>
      <c r="I12" s="7"/>
      <c r="J12" s="19">
        <f>E12/E$6*100</f>
        <v>46.989766619989325</v>
      </c>
    </row>
    <row r="13" spans="1:10" ht="17.25" customHeight="1" thickBot="1" x14ac:dyDescent="0.3">
      <c r="A13" s="21" t="s">
        <v>19</v>
      </c>
      <c r="B13" s="21"/>
      <c r="C13" s="21"/>
      <c r="D13" s="22">
        <v>12657</v>
      </c>
      <c r="E13" s="23">
        <v>16117</v>
      </c>
      <c r="F13" s="21"/>
      <c r="G13" s="23">
        <f>E13-D13</f>
        <v>3460</v>
      </c>
      <c r="H13" s="24">
        <f t="shared" si="0"/>
        <v>27.336651655210552</v>
      </c>
      <c r="I13" s="21"/>
      <c r="J13" s="25">
        <f t="shared" si="1"/>
        <v>0.78854548755737641</v>
      </c>
    </row>
    <row r="14" spans="1:10" ht="13.5" customHeight="1" x14ac:dyDescent="0.25">
      <c r="A14" s="28" t="s">
        <v>2</v>
      </c>
    </row>
    <row r="15" spans="1:10" ht="13.5" customHeight="1" x14ac:dyDescent="0.25">
      <c r="A15" s="28" t="s">
        <v>1</v>
      </c>
    </row>
  </sheetData>
  <mergeCells count="2">
    <mergeCell ref="G3:H3"/>
    <mergeCell ref="G4:H4"/>
  </mergeCells>
  <pageMargins left="0.7" right="0.7" top="0.75" bottom="0.75" header="0.3" footer="0.3"/>
  <pageSetup paperSize="9" orientation="portrait" r:id="rId1"/>
  <ignoredErrors>
    <ignoredError sqref="D7:F7 D10:F10" formulaRange="1"/>
    <ignoredError sqref="G7 G1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2021-2022</vt:lpstr>
      <vt:lpstr>2020-2021</vt:lpstr>
      <vt:lpstr>2019-2020</vt:lpstr>
      <vt:lpstr>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2021-01-29T08:51:54Z</dcterms:created>
  <dcterms:modified xsi:type="dcterms:W3CDTF">2023-01-23T13:37:48Z</dcterms:modified>
</cp:coreProperties>
</file>