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B10A96B7-828E-4F71-B308-04DFC7B8780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" sheetId="9" r:id="rId1"/>
    <sheet name="Kommun organ" sheetId="1" r:id="rId2"/>
    <sheet name="Kommun kön organ" sheetId="2" r:id="rId3"/>
    <sheet name="Organ ålder" sheetId="7" r:id="rId4"/>
    <sheet name="Organ ålder kön" sheetId="4" r:id="rId5"/>
    <sheet name="Region ålder kön" sheetId="5" r:id="rId6"/>
    <sheet name="Organ parti kön" sheetId="6" r:id="rId7"/>
    <sheet name="Presidier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5" l="1"/>
  <c r="C14" i="8" l="1"/>
  <c r="E14" i="8"/>
  <c r="G14" i="8"/>
  <c r="J14" i="8"/>
  <c r="K14" i="8"/>
  <c r="I14" i="8"/>
  <c r="J13" i="5"/>
  <c r="I13" i="5"/>
  <c r="H13" i="5"/>
  <c r="G13" i="5"/>
  <c r="E13" i="5"/>
  <c r="C13" i="5"/>
  <c r="J10" i="5"/>
  <c r="I10" i="5"/>
  <c r="H10" i="5"/>
  <c r="H4" i="5" s="1"/>
  <c r="G10" i="5"/>
  <c r="G4" i="5" s="1"/>
  <c r="E10" i="5"/>
  <c r="C10" i="5"/>
  <c r="J7" i="5"/>
  <c r="J4" i="5" s="1"/>
  <c r="I7" i="5"/>
  <c r="H7" i="5"/>
  <c r="G7" i="5"/>
  <c r="E7" i="5"/>
  <c r="E4" i="5" s="1"/>
  <c r="C4" i="5"/>
  <c r="J6" i="5"/>
  <c r="I6" i="5"/>
  <c r="H6" i="5"/>
  <c r="G6" i="5"/>
  <c r="E6" i="5"/>
  <c r="C6" i="5"/>
  <c r="J5" i="5"/>
  <c r="I5" i="5"/>
  <c r="H5" i="5"/>
  <c r="G5" i="5"/>
  <c r="E5" i="5"/>
  <c r="C5" i="5"/>
  <c r="J16" i="4"/>
  <c r="I16" i="4"/>
  <c r="H16" i="4"/>
  <c r="G16" i="4"/>
  <c r="E16" i="4"/>
  <c r="C16" i="4"/>
  <c r="J13" i="4"/>
  <c r="I13" i="4"/>
  <c r="H13" i="4"/>
  <c r="H4" i="4" s="1"/>
  <c r="G13" i="4"/>
  <c r="G4" i="4" s="1"/>
  <c r="E13" i="4"/>
  <c r="C13" i="4"/>
  <c r="J10" i="4"/>
  <c r="I10" i="4"/>
  <c r="H10" i="4"/>
  <c r="G10" i="4"/>
  <c r="E10" i="4"/>
  <c r="C10" i="4"/>
  <c r="J7" i="4"/>
  <c r="I7" i="4"/>
  <c r="H7" i="4"/>
  <c r="G7" i="4"/>
  <c r="E7" i="4"/>
  <c r="C7" i="4"/>
  <c r="C4" i="4" s="1"/>
  <c r="J6" i="4"/>
  <c r="I6" i="4"/>
  <c r="H6" i="4"/>
  <c r="G6" i="4"/>
  <c r="E6" i="4"/>
  <c r="C6" i="4"/>
  <c r="J5" i="4"/>
  <c r="I5" i="4"/>
  <c r="H5" i="4"/>
  <c r="G5" i="4"/>
  <c r="E5" i="4"/>
  <c r="C5" i="4"/>
  <c r="J4" i="4"/>
  <c r="I4" i="4"/>
  <c r="E4" i="4"/>
  <c r="I4" i="5" l="1"/>
  <c r="B21" i="6"/>
  <c r="B22" i="6"/>
  <c r="B15" i="6"/>
  <c r="B16" i="6"/>
  <c r="B17" i="6"/>
  <c r="B18" i="6"/>
  <c r="B19" i="6"/>
  <c r="B20" i="6"/>
  <c r="B11" i="6" s="1"/>
  <c r="B29" i="6"/>
  <c r="C11" i="6"/>
  <c r="E11" i="6"/>
  <c r="G11" i="6"/>
  <c r="H11" i="6"/>
  <c r="I11" i="6"/>
  <c r="J11" i="6"/>
  <c r="K11" i="6"/>
  <c r="M11" i="6"/>
  <c r="C23" i="6"/>
  <c r="E23" i="6"/>
  <c r="G23" i="6"/>
  <c r="H23" i="6"/>
  <c r="I23" i="6"/>
  <c r="J23" i="6"/>
  <c r="K23" i="6"/>
  <c r="M23" i="6"/>
  <c r="B10" i="8"/>
  <c r="B9" i="8"/>
  <c r="K8" i="8"/>
  <c r="K17" i="8" s="1"/>
  <c r="J8" i="8"/>
  <c r="J17" i="8" s="1"/>
  <c r="I8" i="8"/>
  <c r="I16" i="8" s="1"/>
  <c r="H8" i="8"/>
  <c r="H17" i="8" s="1"/>
  <c r="G8" i="8"/>
  <c r="G17" i="8" s="1"/>
  <c r="E8" i="8"/>
  <c r="E17" i="8" s="1"/>
  <c r="C8" i="8"/>
  <c r="C16" i="8" s="1"/>
  <c r="B7" i="8"/>
  <c r="B6" i="8"/>
  <c r="K5" i="8"/>
  <c r="J5" i="8"/>
  <c r="I5" i="8"/>
  <c r="H5" i="8"/>
  <c r="H14" i="8" s="1"/>
  <c r="G5" i="8"/>
  <c r="E5" i="8"/>
  <c r="C5" i="8"/>
  <c r="B31" i="6"/>
  <c r="B30" i="6"/>
  <c r="B28" i="6"/>
  <c r="B27" i="6"/>
  <c r="B26" i="6"/>
  <c r="B8" i="6" s="1"/>
  <c r="B25" i="6"/>
  <c r="B24" i="6"/>
  <c r="M14" i="6"/>
  <c r="K14" i="6"/>
  <c r="J14" i="6"/>
  <c r="I14" i="6"/>
  <c r="H14" i="6"/>
  <c r="G14" i="6"/>
  <c r="E14" i="6"/>
  <c r="C14" i="6"/>
  <c r="M13" i="6"/>
  <c r="K13" i="6"/>
  <c r="J13" i="6"/>
  <c r="I13" i="6"/>
  <c r="H13" i="6"/>
  <c r="G13" i="6"/>
  <c r="E13" i="6"/>
  <c r="C13" i="6"/>
  <c r="M12" i="6"/>
  <c r="K12" i="6"/>
  <c r="J12" i="6"/>
  <c r="I12" i="6"/>
  <c r="H12" i="6"/>
  <c r="G12" i="6"/>
  <c r="E12" i="6"/>
  <c r="C12" i="6"/>
  <c r="M10" i="6"/>
  <c r="K10" i="6"/>
  <c r="J10" i="6"/>
  <c r="I10" i="6"/>
  <c r="H10" i="6"/>
  <c r="G10" i="6"/>
  <c r="E10" i="6"/>
  <c r="C10" i="6"/>
  <c r="M9" i="6"/>
  <c r="K9" i="6"/>
  <c r="J9" i="6"/>
  <c r="I9" i="6"/>
  <c r="H9" i="6"/>
  <c r="G9" i="6"/>
  <c r="E9" i="6"/>
  <c r="C9" i="6"/>
  <c r="M8" i="6"/>
  <c r="K8" i="6"/>
  <c r="J8" i="6"/>
  <c r="I8" i="6"/>
  <c r="H8" i="6"/>
  <c r="G8" i="6"/>
  <c r="E8" i="6"/>
  <c r="C8" i="6"/>
  <c r="M7" i="6"/>
  <c r="K7" i="6"/>
  <c r="J7" i="6"/>
  <c r="I7" i="6"/>
  <c r="H7" i="6"/>
  <c r="G7" i="6"/>
  <c r="E7" i="6"/>
  <c r="C7" i="6"/>
  <c r="M6" i="6"/>
  <c r="K6" i="6"/>
  <c r="J6" i="6"/>
  <c r="I6" i="6"/>
  <c r="H6" i="6"/>
  <c r="G6" i="6"/>
  <c r="E6" i="6"/>
  <c r="C6" i="6"/>
  <c r="B15" i="5"/>
  <c r="B14" i="5"/>
  <c r="B12" i="5"/>
  <c r="B11" i="5"/>
  <c r="B9" i="5"/>
  <c r="B8" i="5"/>
  <c r="B18" i="4"/>
  <c r="B17" i="4"/>
  <c r="B15" i="4"/>
  <c r="B14" i="4"/>
  <c r="B12" i="4"/>
  <c r="B11" i="4"/>
  <c r="B9" i="4"/>
  <c r="B8" i="4"/>
  <c r="M16" i="7"/>
  <c r="K16" i="7"/>
  <c r="J16" i="7"/>
  <c r="I16" i="7"/>
  <c r="H16" i="7"/>
  <c r="G16" i="7"/>
  <c r="E16" i="7"/>
  <c r="C16" i="7"/>
  <c r="M15" i="7"/>
  <c r="K15" i="7"/>
  <c r="J15" i="7"/>
  <c r="I15" i="7"/>
  <c r="H15" i="7"/>
  <c r="G15" i="7"/>
  <c r="E15" i="7"/>
  <c r="C15" i="7"/>
  <c r="M14" i="7"/>
  <c r="K14" i="7"/>
  <c r="J14" i="7"/>
  <c r="I14" i="7"/>
  <c r="H14" i="7"/>
  <c r="G14" i="7"/>
  <c r="E14" i="7"/>
  <c r="C14" i="7"/>
  <c r="B11" i="7"/>
  <c r="B10" i="7"/>
  <c r="B9" i="7"/>
  <c r="B8" i="7"/>
  <c r="B7" i="7"/>
  <c r="B6" i="7"/>
  <c r="M5" i="7"/>
  <c r="K5" i="7"/>
  <c r="J5" i="7"/>
  <c r="I5" i="7"/>
  <c r="H5" i="7"/>
  <c r="G5" i="7"/>
  <c r="E5" i="7"/>
  <c r="C5" i="7"/>
  <c r="C83" i="2"/>
  <c r="E83" i="2"/>
  <c r="G83" i="2"/>
  <c r="H83" i="2"/>
  <c r="I83" i="2"/>
  <c r="J83" i="2"/>
  <c r="K83" i="2"/>
  <c r="M83" i="2"/>
  <c r="C84" i="2"/>
  <c r="E84" i="2"/>
  <c r="G84" i="2"/>
  <c r="H84" i="2"/>
  <c r="I84" i="2"/>
  <c r="J84" i="2"/>
  <c r="K84" i="2"/>
  <c r="M84" i="2"/>
  <c r="C85" i="2"/>
  <c r="E85" i="2"/>
  <c r="G85" i="2"/>
  <c r="H85" i="2"/>
  <c r="I85" i="2"/>
  <c r="J85" i="2"/>
  <c r="K85" i="2"/>
  <c r="M85" i="2"/>
  <c r="C86" i="2"/>
  <c r="E86" i="2"/>
  <c r="G86" i="2"/>
  <c r="H86" i="2"/>
  <c r="I86" i="2"/>
  <c r="J86" i="2"/>
  <c r="K86" i="2"/>
  <c r="M86" i="2"/>
  <c r="C87" i="2"/>
  <c r="E87" i="2"/>
  <c r="G87" i="2"/>
  <c r="H87" i="2"/>
  <c r="I87" i="2"/>
  <c r="J87" i="2"/>
  <c r="K87" i="2"/>
  <c r="M87" i="2"/>
  <c r="C88" i="2"/>
  <c r="E88" i="2"/>
  <c r="G88" i="2"/>
  <c r="H88" i="2"/>
  <c r="I88" i="2"/>
  <c r="J88" i="2"/>
  <c r="K88" i="2"/>
  <c r="M88" i="2"/>
  <c r="C89" i="2"/>
  <c r="E89" i="2"/>
  <c r="G89" i="2"/>
  <c r="H89" i="2"/>
  <c r="I89" i="2"/>
  <c r="J89" i="2"/>
  <c r="K89" i="2"/>
  <c r="M89" i="2"/>
  <c r="C90" i="2"/>
  <c r="E90" i="2"/>
  <c r="G90" i="2"/>
  <c r="H90" i="2"/>
  <c r="I90" i="2"/>
  <c r="J90" i="2"/>
  <c r="K90" i="2"/>
  <c r="M90" i="2"/>
  <c r="C91" i="2"/>
  <c r="E91" i="2"/>
  <c r="G91" i="2"/>
  <c r="H91" i="2"/>
  <c r="I91" i="2"/>
  <c r="J91" i="2"/>
  <c r="K91" i="2"/>
  <c r="M91" i="2"/>
  <c r="C92" i="2"/>
  <c r="E92" i="2"/>
  <c r="G92" i="2"/>
  <c r="H92" i="2"/>
  <c r="I92" i="2"/>
  <c r="J92" i="2"/>
  <c r="K92" i="2"/>
  <c r="M92" i="2"/>
  <c r="C93" i="2"/>
  <c r="E93" i="2"/>
  <c r="G93" i="2"/>
  <c r="H93" i="2"/>
  <c r="I93" i="2"/>
  <c r="J93" i="2"/>
  <c r="K93" i="2"/>
  <c r="M93" i="2"/>
  <c r="C94" i="2"/>
  <c r="E94" i="2"/>
  <c r="G94" i="2"/>
  <c r="H94" i="2"/>
  <c r="I94" i="2"/>
  <c r="J94" i="2"/>
  <c r="K94" i="2"/>
  <c r="M94" i="2"/>
  <c r="C95" i="2"/>
  <c r="E95" i="2"/>
  <c r="G95" i="2"/>
  <c r="H95" i="2"/>
  <c r="I95" i="2"/>
  <c r="J95" i="2"/>
  <c r="K95" i="2"/>
  <c r="M95" i="2"/>
  <c r="C96" i="2"/>
  <c r="E96" i="2"/>
  <c r="G96" i="2"/>
  <c r="H96" i="2"/>
  <c r="I96" i="2"/>
  <c r="J96" i="2"/>
  <c r="K96" i="2"/>
  <c r="M96" i="2"/>
  <c r="C97" i="2"/>
  <c r="E97" i="2"/>
  <c r="G97" i="2"/>
  <c r="H97" i="2"/>
  <c r="I97" i="2"/>
  <c r="J97" i="2"/>
  <c r="K97" i="2"/>
  <c r="M97" i="2"/>
  <c r="M82" i="2"/>
  <c r="K82" i="2"/>
  <c r="J82" i="2"/>
  <c r="I82" i="2"/>
  <c r="H82" i="2"/>
  <c r="G82" i="2"/>
  <c r="E82" i="2"/>
  <c r="C82" i="2"/>
  <c r="C62" i="2"/>
  <c r="E62" i="2"/>
  <c r="G62" i="2"/>
  <c r="H62" i="2"/>
  <c r="I62" i="2"/>
  <c r="J62" i="2"/>
  <c r="K62" i="2"/>
  <c r="M62" i="2"/>
  <c r="C63" i="2"/>
  <c r="E63" i="2"/>
  <c r="G63" i="2"/>
  <c r="H63" i="2"/>
  <c r="I63" i="2"/>
  <c r="J63" i="2"/>
  <c r="K63" i="2"/>
  <c r="M63" i="2"/>
  <c r="C64" i="2"/>
  <c r="E64" i="2"/>
  <c r="G64" i="2"/>
  <c r="H64" i="2"/>
  <c r="I64" i="2"/>
  <c r="J64" i="2"/>
  <c r="K64" i="2"/>
  <c r="M64" i="2"/>
  <c r="C65" i="2"/>
  <c r="E65" i="2"/>
  <c r="G65" i="2"/>
  <c r="H65" i="2"/>
  <c r="I65" i="2"/>
  <c r="J65" i="2"/>
  <c r="K65" i="2"/>
  <c r="M65" i="2"/>
  <c r="C66" i="2"/>
  <c r="E66" i="2"/>
  <c r="G66" i="2"/>
  <c r="H66" i="2"/>
  <c r="I66" i="2"/>
  <c r="J66" i="2"/>
  <c r="K66" i="2"/>
  <c r="M66" i="2"/>
  <c r="C67" i="2"/>
  <c r="E67" i="2"/>
  <c r="G67" i="2"/>
  <c r="H67" i="2"/>
  <c r="I67" i="2"/>
  <c r="J67" i="2"/>
  <c r="K67" i="2"/>
  <c r="M67" i="2"/>
  <c r="C68" i="2"/>
  <c r="E68" i="2"/>
  <c r="G68" i="2"/>
  <c r="H68" i="2"/>
  <c r="I68" i="2"/>
  <c r="J68" i="2"/>
  <c r="K68" i="2"/>
  <c r="M68" i="2"/>
  <c r="C69" i="2"/>
  <c r="E69" i="2"/>
  <c r="G69" i="2"/>
  <c r="H69" i="2"/>
  <c r="I69" i="2"/>
  <c r="J69" i="2"/>
  <c r="K69" i="2"/>
  <c r="M69" i="2"/>
  <c r="C70" i="2"/>
  <c r="E70" i="2"/>
  <c r="G70" i="2"/>
  <c r="H70" i="2"/>
  <c r="I70" i="2"/>
  <c r="J70" i="2"/>
  <c r="K70" i="2"/>
  <c r="M70" i="2"/>
  <c r="C71" i="2"/>
  <c r="E71" i="2"/>
  <c r="G71" i="2"/>
  <c r="H71" i="2"/>
  <c r="I71" i="2"/>
  <c r="J71" i="2"/>
  <c r="K71" i="2"/>
  <c r="M71" i="2"/>
  <c r="C72" i="2"/>
  <c r="E72" i="2"/>
  <c r="G72" i="2"/>
  <c r="H72" i="2"/>
  <c r="I72" i="2"/>
  <c r="J72" i="2"/>
  <c r="K72" i="2"/>
  <c r="M72" i="2"/>
  <c r="C73" i="2"/>
  <c r="E73" i="2"/>
  <c r="G73" i="2"/>
  <c r="H73" i="2"/>
  <c r="I73" i="2"/>
  <c r="J73" i="2"/>
  <c r="K73" i="2"/>
  <c r="M73" i="2"/>
  <c r="C74" i="2"/>
  <c r="E74" i="2"/>
  <c r="G74" i="2"/>
  <c r="H74" i="2"/>
  <c r="I74" i="2"/>
  <c r="J74" i="2"/>
  <c r="K74" i="2"/>
  <c r="M74" i="2"/>
  <c r="C75" i="2"/>
  <c r="E75" i="2"/>
  <c r="G75" i="2"/>
  <c r="H75" i="2"/>
  <c r="I75" i="2"/>
  <c r="J75" i="2"/>
  <c r="K75" i="2"/>
  <c r="M75" i="2"/>
  <c r="C76" i="2"/>
  <c r="E76" i="2"/>
  <c r="G76" i="2"/>
  <c r="H76" i="2"/>
  <c r="I76" i="2"/>
  <c r="J76" i="2"/>
  <c r="K76" i="2"/>
  <c r="M76" i="2"/>
  <c r="M61" i="2"/>
  <c r="K61" i="2"/>
  <c r="J61" i="2"/>
  <c r="I61" i="2"/>
  <c r="H61" i="2"/>
  <c r="G61" i="2"/>
  <c r="E61" i="2"/>
  <c r="C61" i="2"/>
  <c r="M24" i="2"/>
  <c r="K24" i="2"/>
  <c r="J24" i="2"/>
  <c r="I24" i="2"/>
  <c r="H24" i="2"/>
  <c r="G24" i="2"/>
  <c r="E24" i="2"/>
  <c r="C24" i="2"/>
  <c r="M23" i="2"/>
  <c r="K23" i="2"/>
  <c r="K22" i="2" s="1"/>
  <c r="K25" i="2" s="1"/>
  <c r="J23" i="2"/>
  <c r="J22" i="2" s="1"/>
  <c r="J25" i="2" s="1"/>
  <c r="I23" i="2"/>
  <c r="H23" i="2"/>
  <c r="G23" i="2"/>
  <c r="G22" i="2" s="1"/>
  <c r="G25" i="2" s="1"/>
  <c r="E23" i="2"/>
  <c r="C23" i="2"/>
  <c r="C22" i="2" s="1"/>
  <c r="C25" i="2" s="1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M45" i="2"/>
  <c r="K45" i="2"/>
  <c r="J45" i="2"/>
  <c r="I45" i="2"/>
  <c r="H45" i="2"/>
  <c r="G45" i="2"/>
  <c r="E45" i="2"/>
  <c r="C45" i="2"/>
  <c r="M44" i="2"/>
  <c r="K44" i="2"/>
  <c r="J44" i="2"/>
  <c r="I44" i="2"/>
  <c r="I43" i="2" s="1"/>
  <c r="I46" i="2" s="1"/>
  <c r="H44" i="2"/>
  <c r="H43" i="2" s="1"/>
  <c r="H46" i="2" s="1"/>
  <c r="G44" i="2"/>
  <c r="E44" i="2"/>
  <c r="C44" i="2"/>
  <c r="C43" i="2" s="1"/>
  <c r="C46" i="2" s="1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M23" i="1"/>
  <c r="K23" i="1"/>
  <c r="J23" i="1"/>
  <c r="I23" i="1"/>
  <c r="H23" i="1"/>
  <c r="G23" i="1"/>
  <c r="E23" i="1"/>
  <c r="C23" i="1"/>
  <c r="C100" i="2" s="1"/>
  <c r="M22" i="1"/>
  <c r="M21" i="1" s="1"/>
  <c r="M24" i="1" s="1"/>
  <c r="K22" i="1"/>
  <c r="J22" i="1"/>
  <c r="J21" i="1" s="1"/>
  <c r="J24" i="1" s="1"/>
  <c r="I22" i="1"/>
  <c r="H22" i="1"/>
  <c r="H21" i="1" s="1"/>
  <c r="H24" i="1" s="1"/>
  <c r="G22" i="1"/>
  <c r="E22" i="1"/>
  <c r="E78" i="2" s="1"/>
  <c r="C22" i="1"/>
  <c r="B20" i="1"/>
  <c r="B19" i="1"/>
  <c r="B75" i="2" s="1"/>
  <c r="B18" i="1"/>
  <c r="B17" i="1"/>
  <c r="B94" i="2" s="1"/>
  <c r="B16" i="1"/>
  <c r="B93" i="2" s="1"/>
  <c r="B15" i="1"/>
  <c r="B14" i="1"/>
  <c r="B13" i="1"/>
  <c r="B12" i="1"/>
  <c r="B68" i="2" s="1"/>
  <c r="B11" i="1"/>
  <c r="B10" i="1"/>
  <c r="B9" i="1"/>
  <c r="B86" i="2" s="1"/>
  <c r="B8" i="1"/>
  <c r="B7" i="1"/>
  <c r="B6" i="1"/>
  <c r="B5" i="1"/>
  <c r="B91" i="2" l="1"/>
  <c r="I22" i="2"/>
  <c r="I25" i="2" s="1"/>
  <c r="B9" i="6"/>
  <c r="M100" i="2"/>
  <c r="H22" i="2"/>
  <c r="H77" i="2" s="1"/>
  <c r="M22" i="2"/>
  <c r="M25" i="2" s="1"/>
  <c r="M80" i="2" s="1"/>
  <c r="B64" i="2"/>
  <c r="B66" i="2"/>
  <c r="B22" i="1"/>
  <c r="B72" i="2"/>
  <c r="J100" i="2"/>
  <c r="B10" i="4"/>
  <c r="B45" i="2"/>
  <c r="E100" i="2"/>
  <c r="B76" i="2"/>
  <c r="H79" i="2"/>
  <c r="B70" i="2"/>
  <c r="M79" i="2"/>
  <c r="B7" i="4"/>
  <c r="E21" i="1"/>
  <c r="E24" i="1" s="1"/>
  <c r="H99" i="2"/>
  <c r="M99" i="2"/>
  <c r="B73" i="2"/>
  <c r="I79" i="2"/>
  <c r="I17" i="8"/>
  <c r="B83" i="2"/>
  <c r="B7" i="5"/>
  <c r="I78" i="2"/>
  <c r="E22" i="2"/>
  <c r="E25" i="2" s="1"/>
  <c r="B74" i="2"/>
  <c r="J77" i="2"/>
  <c r="J78" i="2"/>
  <c r="J79" i="2"/>
  <c r="E43" i="2"/>
  <c r="E46" i="2" s="1"/>
  <c r="H16" i="8"/>
  <c r="J80" i="2"/>
  <c r="K100" i="2"/>
  <c r="B16" i="4"/>
  <c r="M43" i="2"/>
  <c r="B87" i="2"/>
  <c r="C99" i="2"/>
  <c r="G43" i="2"/>
  <c r="G46" i="2" s="1"/>
  <c r="K43" i="2"/>
  <c r="K46" i="2" s="1"/>
  <c r="B44" i="2"/>
  <c r="B84" i="2"/>
  <c r="G100" i="2"/>
  <c r="B23" i="2"/>
  <c r="M78" i="2"/>
  <c r="G78" i="2"/>
  <c r="K78" i="2"/>
  <c r="B65" i="2"/>
  <c r="B88" i="2"/>
  <c r="H101" i="2"/>
  <c r="J43" i="2"/>
  <c r="B85" i="2"/>
  <c r="B89" i="2"/>
  <c r="H98" i="2"/>
  <c r="B82" i="2"/>
  <c r="B90" i="2"/>
  <c r="B62" i="2"/>
  <c r="B24" i="2"/>
  <c r="E79" i="2"/>
  <c r="B71" i="2"/>
  <c r="B8" i="8"/>
  <c r="B17" i="8" s="1"/>
  <c r="C17" i="8"/>
  <c r="B5" i="8"/>
  <c r="B14" i="8" s="1"/>
  <c r="J5" i="6"/>
  <c r="E5" i="6"/>
  <c r="B12" i="6"/>
  <c r="C5" i="6"/>
  <c r="B13" i="6"/>
  <c r="B23" i="6"/>
  <c r="B6" i="6"/>
  <c r="B7" i="6"/>
  <c r="B10" i="6"/>
  <c r="I5" i="6"/>
  <c r="H5" i="6"/>
  <c r="M5" i="6"/>
  <c r="G5" i="6"/>
  <c r="B14" i="6"/>
  <c r="K5" i="6"/>
  <c r="B13" i="5"/>
  <c r="B10" i="5"/>
  <c r="B5" i="5"/>
  <c r="B6" i="5"/>
  <c r="B13" i="4"/>
  <c r="B5" i="4"/>
  <c r="B5" i="7"/>
  <c r="B16" i="7"/>
  <c r="G79" i="2"/>
  <c r="B23" i="1"/>
  <c r="J99" i="2"/>
  <c r="B96" i="2"/>
  <c r="I99" i="2"/>
  <c r="I100" i="2"/>
  <c r="H78" i="2"/>
  <c r="B61" i="2"/>
  <c r="K79" i="2"/>
  <c r="C79" i="2"/>
  <c r="H100" i="2"/>
  <c r="B92" i="2"/>
  <c r="C78" i="2"/>
  <c r="B63" i="2"/>
  <c r="B67" i="2"/>
  <c r="B69" i="2"/>
  <c r="E99" i="2"/>
  <c r="G99" i="2"/>
  <c r="C21" i="1"/>
  <c r="G21" i="1"/>
  <c r="I21" i="1"/>
  <c r="K21" i="1"/>
  <c r="B95" i="2"/>
  <c r="B97" i="2"/>
  <c r="K99" i="2"/>
  <c r="C13" i="8"/>
  <c r="I13" i="8"/>
  <c r="E13" i="8"/>
  <c r="J13" i="8"/>
  <c r="E16" i="8"/>
  <c r="J16" i="8"/>
  <c r="H13" i="8"/>
  <c r="G13" i="8"/>
  <c r="K13" i="8"/>
  <c r="G16" i="8"/>
  <c r="K16" i="8"/>
  <c r="B6" i="4"/>
  <c r="B14" i="7"/>
  <c r="B15" i="7"/>
  <c r="B43" i="2" l="1"/>
  <c r="B46" i="2" s="1"/>
  <c r="E80" i="2"/>
  <c r="M77" i="2"/>
  <c r="H25" i="2"/>
  <c r="H80" i="2" s="1"/>
  <c r="B78" i="2"/>
  <c r="B21" i="1"/>
  <c r="E101" i="2"/>
  <c r="B4" i="4"/>
  <c r="E77" i="2"/>
  <c r="E98" i="2"/>
  <c r="B4" i="5"/>
  <c r="M98" i="2"/>
  <c r="M46" i="2"/>
  <c r="M101" i="2" s="1"/>
  <c r="B99" i="2"/>
  <c r="B22" i="2"/>
  <c r="B25" i="2" s="1"/>
  <c r="J98" i="2"/>
  <c r="J46" i="2"/>
  <c r="J101" i="2" s="1"/>
  <c r="B16" i="8"/>
  <c r="B13" i="8"/>
  <c r="B5" i="6"/>
  <c r="C98" i="2"/>
  <c r="C77" i="2"/>
  <c r="C24" i="1"/>
  <c r="K98" i="2"/>
  <c r="K77" i="2"/>
  <c r="K24" i="1"/>
  <c r="I98" i="2"/>
  <c r="I77" i="2"/>
  <c r="I24" i="1"/>
  <c r="B79" i="2"/>
  <c r="B100" i="2"/>
  <c r="G77" i="2"/>
  <c r="G24" i="1"/>
  <c r="G98" i="2"/>
  <c r="B98" i="2" l="1"/>
  <c r="B24" i="1"/>
  <c r="B80" i="2" s="1"/>
  <c r="B77" i="2"/>
  <c r="I80" i="2"/>
  <c r="I101" i="2"/>
  <c r="G101" i="2"/>
  <c r="G80" i="2"/>
  <c r="C80" i="2"/>
  <c r="C101" i="2"/>
  <c r="K80" i="2"/>
  <c r="K101" i="2"/>
  <c r="B101" i="2" l="1"/>
</calcChain>
</file>

<file path=xl/sharedStrings.xml><?xml version="1.0" encoding="utf-8"?>
<sst xmlns="http://schemas.openxmlformats.org/spreadsheetml/2006/main" count="431" uniqueCount="90">
  <si>
    <t>Totalt</t>
  </si>
  <si>
    <t>-</t>
  </si>
  <si>
    <t>Ålands statistik- och utredningsbyrå</t>
  </si>
  <si>
    <t>Nämnd</t>
  </si>
  <si>
    <t>Kommun</t>
  </si>
  <si>
    <t>Kommun- fullmäktige</t>
  </si>
  <si>
    <t>Kommun- styrelsen</t>
  </si>
  <si>
    <t>Bibl-, kultur- fritids- nämnd</t>
  </si>
  <si>
    <t>Byggnads-, teknisk-, miljö- nämnd</t>
  </si>
  <si>
    <t>Närings- o lantbruks- nämnd</t>
  </si>
  <si>
    <t>Skol- och bildnings- nämnd</t>
  </si>
  <si>
    <t>Repr. i kommunal- förbund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</si>
  <si>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</si>
  <si>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</si>
  <si>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</si>
  <si>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</si>
  <si>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</si>
  <si>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</si>
  <si>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</si>
  <si>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</si>
  <si>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</si>
  <si>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</si>
  <si>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</si>
  <si>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</si>
  <si>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</si>
  <si>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</si>
  <si>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</si>
  <si>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</si>
  <si>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</si>
  <si>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</si>
  <si>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</si>
  <si>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</si>
  <si>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Kvinnor</t>
  </si>
  <si>
    <t>Män</t>
  </si>
  <si>
    <t>Not: I de fall där en kommun har bara en representant i ett organ rör det sig om representanter i gemensamma nämnder</t>
  </si>
  <si>
    <t>Not: I de fall där 100 procent är av samma kön rör det sig om fall där kommunen har en representant i en gemensam nämnd</t>
  </si>
  <si>
    <t>Ålder</t>
  </si>
  <si>
    <t>Antal</t>
  </si>
  <si>
    <t>30-39</t>
  </si>
  <si>
    <t>40-49</t>
  </si>
  <si>
    <t>50-59</t>
  </si>
  <si>
    <t>60-69</t>
  </si>
  <si>
    <t>70+</t>
  </si>
  <si>
    <t>40-59</t>
  </si>
  <si>
    <t>60+</t>
  </si>
  <si>
    <t>Medelålder</t>
  </si>
  <si>
    <t>Organ                 Kön</t>
  </si>
  <si>
    <t>Medel- ålder</t>
  </si>
  <si>
    <t>Nämnder</t>
  </si>
  <si>
    <t>Landsbygden</t>
  </si>
  <si>
    <t>Skärgården</t>
  </si>
  <si>
    <t>Parti              Kön</t>
  </si>
  <si>
    <t>C</t>
  </si>
  <si>
    <t>L</t>
  </si>
  <si>
    <t>M</t>
  </si>
  <si>
    <t>OB</t>
  </si>
  <si>
    <t>S</t>
  </si>
  <si>
    <t>ÅF</t>
  </si>
  <si>
    <t>Övriga</t>
  </si>
  <si>
    <t>Post                    Kön</t>
  </si>
  <si>
    <t>Ordförande</t>
  </si>
  <si>
    <t>Vice ordf</t>
  </si>
  <si>
    <t>Könsfördelning, procent</t>
  </si>
  <si>
    <t>Kön              Kommun</t>
  </si>
  <si>
    <t>Kön             Kommun</t>
  </si>
  <si>
    <t>Procentuell fördelning på åldersgrupp</t>
  </si>
  <si>
    <t>Region                Kön</t>
  </si>
  <si>
    <t xml:space="preserve">De förtroendeorgan som ingår är: </t>
  </si>
  <si>
    <t xml:space="preserve">Kommunfullmäktige </t>
  </si>
  <si>
    <t>Kommunstyrelserna</t>
  </si>
  <si>
    <t>Facknämnderna</t>
  </si>
  <si>
    <t>Representanterna i kommunalförbundens förbundsfullmäktige och stämmor</t>
  </si>
  <si>
    <t>Statistiken presenteras i form av tabeller och diagram på sju olika blad.</t>
  </si>
  <si>
    <t>Källa: Kommunerna</t>
  </si>
  <si>
    <t>HI</t>
  </si>
  <si>
    <t>Källa: ÅSUB, valstatistik, kommunerna</t>
  </si>
  <si>
    <t xml:space="preserve">Uppgifterna gäller början av 2024. </t>
  </si>
  <si>
    <t>I denna fil finns statistik över kommunernas förtroendevalda 2024.</t>
  </si>
  <si>
    <t>Förtroendevalda 2024 efter kommun och organ</t>
  </si>
  <si>
    <t>Senast uppdaterad 12.10.2024</t>
  </si>
  <si>
    <t>Förtroendevalda 2024 efter kommun,  organ och kön</t>
  </si>
  <si>
    <t>Förtroendevalda 2024 efter kommun och organ, könsfördelning i procent</t>
  </si>
  <si>
    <t>Förtroendevalda 2024 efter organ och ålder</t>
  </si>
  <si>
    <t>Förtroendevalda 2024 efter typ av organ, ålder och kön</t>
  </si>
  <si>
    <t>Förtroendevalda 2024 efter region, ålder och kön</t>
  </si>
  <si>
    <t>Förtroendevalda 2024 efter typ av organ, parti och kön</t>
  </si>
  <si>
    <t>Förtroendevalda i presidierna 2024 efter organ och kön</t>
  </si>
  <si>
    <t>Omsorgs- nämnd</t>
  </si>
  <si>
    <t>Senast uppdaterad 24.10.2024</t>
  </si>
  <si>
    <t>Förtroendevalda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</si>
</sst>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8" fillId="0" borderId="0" xfId="0" applyFont="1"/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 wrapText="1"/>
    </xf>
    <xf numFmtId="0" fontId="6" fillId="0" borderId="3" xfId="0" applyFont="1" applyBorder="1"/>
    <xf numFmtId="0" fontId="6" fillId="0" borderId="3" xfId="0" applyFont="1" applyBorder="1" applyAlignment="1">
      <alignment horizontal="right" wrapText="1"/>
    </xf>
    <xf numFmtId="0" fontId="6" fillId="0" borderId="0" xfId="0" quotePrefix="1" applyFont="1" applyAlignment="1">
      <alignment horizontal="right"/>
    </xf>
    <xf numFmtId="3" fontId="8" fillId="0" borderId="0" xfId="0" applyNumberFormat="1" applyFont="1" applyAlignment="1" applyProtection="1">
      <alignment horizontal="left"/>
      <protection locked="0"/>
    </xf>
    <xf numFmtId="3" fontId="8" fillId="0" borderId="0" xfId="0" applyNumberFormat="1" applyFont="1" applyAlignment="1" applyProtection="1">
      <alignment horizontal="right"/>
      <protection locked="0"/>
    </xf>
    <xf numFmtId="3" fontId="8" fillId="0" borderId="0" xfId="0" quotePrefix="1" applyNumberFormat="1" applyFont="1" applyAlignment="1" applyProtection="1">
      <alignment horizontal="left"/>
      <protection locked="0"/>
    </xf>
    <xf numFmtId="3" fontId="9" fillId="0" borderId="1" xfId="0" applyNumberFormat="1" applyFont="1" applyBorder="1" applyAlignment="1" applyProtection="1">
      <alignment horizontal="left"/>
      <protection locked="0"/>
    </xf>
    <xf numFmtId="3" fontId="9" fillId="0" borderId="1" xfId="0" applyNumberFormat="1" applyFont="1" applyBorder="1" applyAlignment="1" applyProtection="1">
      <alignment horizontal="right"/>
      <protection locked="0"/>
    </xf>
    <xf numFmtId="3" fontId="10" fillId="0" borderId="0" xfId="0" applyNumberFormat="1" applyFont="1" applyAlignment="1" applyProtection="1">
      <alignment horizontal="left"/>
      <protection locked="0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3" fontId="9" fillId="0" borderId="0" xfId="0" applyNumberFormat="1" applyFont="1" applyAlignment="1" applyProtection="1">
      <alignment horizontal="left"/>
      <protection locked="0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wrapText="1"/>
    </xf>
    <xf numFmtId="1" fontId="6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right"/>
      <protection locked="0"/>
    </xf>
    <xf numFmtId="1" fontId="11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11" fillId="0" borderId="1" xfId="0" applyFont="1" applyBorder="1"/>
    <xf numFmtId="0" fontId="12" fillId="0" borderId="0" xfId="0" applyFont="1"/>
    <xf numFmtId="0" fontId="6" fillId="0" borderId="2" xfId="0" applyFont="1" applyBorder="1" applyAlignment="1">
      <alignment wrapText="1"/>
    </xf>
    <xf numFmtId="1" fontId="6" fillId="0" borderId="0" xfId="0" applyNumberFormat="1" applyFont="1"/>
    <xf numFmtId="1" fontId="6" fillId="0" borderId="1" xfId="0" applyNumberFormat="1" applyFont="1" applyBorder="1"/>
    <xf numFmtId="0" fontId="6" fillId="0" borderId="1" xfId="0" quotePrefix="1" applyFont="1" applyBorder="1" applyAlignment="1">
      <alignment horizontal="right"/>
    </xf>
    <xf numFmtId="0" fontId="11" fillId="0" borderId="0" xfId="0" applyFont="1" applyAlignment="1">
      <alignment horizontal="right"/>
    </xf>
    <xf numFmtId="164" fontId="6" fillId="0" borderId="1" xfId="0" applyNumberFormat="1" applyFont="1" applyBorder="1"/>
    <xf numFmtId="0" fontId="11" fillId="0" borderId="0" xfId="0" applyFont="1" applyAlignment="1">
      <alignment horizontal="right" wrapText="1"/>
    </xf>
    <xf numFmtId="0" fontId="6" fillId="0" borderId="0" xfId="0" applyFont="1" applyAlignment="1">
      <alignment horizontal="left" indent="1"/>
    </xf>
    <xf numFmtId="0" fontId="6" fillId="0" borderId="1" xfId="0" applyFont="1" applyBorder="1" applyAlignment="1">
      <alignment horizontal="left" indent="1"/>
    </xf>
    <xf numFmtId="0" fontId="6" fillId="0" borderId="3" xfId="0" applyFont="1" applyBorder="1" applyAlignment="1">
      <alignment horizontal="centerContinuous"/>
    </xf>
    <xf numFmtId="0" fontId="6" fillId="0" borderId="3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13" fillId="0" borderId="0" xfId="0" applyFont="1"/>
    <xf numFmtId="164" fontId="15" fillId="0" borderId="1" xfId="0" applyNumberFormat="1" applyFont="1" applyBorder="1"/>
    <xf numFmtId="164" fontId="4" fillId="0" borderId="0" xfId="0" applyNumberFormat="1" applyFont="1"/>
    <xf numFmtId="164" fontId="4" fillId="0" borderId="1" xfId="0" applyNumberFormat="1" applyFont="1" applyBorder="1"/>
    <xf numFmtId="0" fontId="2" fillId="0" borderId="0" xfId="1" applyFont="1"/>
    <xf numFmtId="0" fontId="16" fillId="0" borderId="0" xfId="0" applyFont="1"/>
    <xf numFmtId="164" fontId="14" fillId="0" borderId="1" xfId="0" applyNumberFormat="1" applyFont="1" applyBorder="1"/>
    <xf numFmtId="0" fontId="17" fillId="0" borderId="0" xfId="0" applyFont="1"/>
    <xf numFmtId="0" fontId="1" fillId="0" borderId="0" xfId="1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right" wrapText="1"/>
    </xf>
    <xf numFmtId="1" fontId="11" fillId="0" borderId="0" xfId="0" applyNumberFormat="1" applyFont="1"/>
    <xf numFmtId="164" fontId="15" fillId="0" borderId="0" xfId="0" applyNumberFormat="1" applyFont="1"/>
    <xf numFmtId="0" fontId="6" fillId="0" borderId="1" xfId="0" applyFont="1" applyBorder="1" applyAlignment="1">
      <alignment horizontal="right"/>
    </xf>
    <xf numFmtId="0" fontId="11" fillId="0" borderId="0" xfId="0" applyFont="1" applyAlignment="1">
      <alignment wrapText="1"/>
    </xf>
    <xf numFmtId="0" fontId="14" fillId="0" borderId="1" xfId="0" applyFont="1" applyBorder="1"/>
    <xf numFmtId="3" fontId="8" fillId="0" borderId="0" xfId="0" applyNumberFormat="1" applyFont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8" fillId="0" borderId="0" xfId="0" applyFont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14</xdr:col>
      <xdr:colOff>47625</xdr:colOff>
      <xdr:row>50</xdr:row>
      <xdr:rowOff>9525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ADDD15D-13EB-4BCF-3DE8-299DD9AA3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57800"/>
          <a:ext cx="6496050" cy="336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57150</xdr:rowOff>
    </xdr:from>
    <xdr:to>
      <xdr:col>9</xdr:col>
      <xdr:colOff>190500</xdr:colOff>
      <xdr:row>37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9FA3319-42E2-E4A3-5186-6C0515F01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2875"/>
          <a:ext cx="4314825" cy="25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7</xdr:col>
      <xdr:colOff>209550</xdr:colOff>
      <xdr:row>35</xdr:row>
      <xdr:rowOff>24933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576DF00-D3F3-F56B-75B7-E99A02DEF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"/>
          <a:ext cx="3286125" cy="2158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7</xdr:col>
      <xdr:colOff>485775</xdr:colOff>
      <xdr:row>32</xdr:row>
      <xdr:rowOff>133350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6627C9E-C438-2E81-4846-EC35B6854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3562350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95250</xdr:rowOff>
    </xdr:from>
    <xdr:to>
      <xdr:col>8</xdr:col>
      <xdr:colOff>466725</xdr:colOff>
      <xdr:row>49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350A9820-2FBF-9EDC-02C7-F6EE9F7D2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53150"/>
          <a:ext cx="3914775" cy="240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152399</xdr:rowOff>
    </xdr:from>
    <xdr:to>
      <xdr:col>8</xdr:col>
      <xdr:colOff>359832</xdr:colOff>
      <xdr:row>66</xdr:row>
      <xdr:rowOff>47625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C086BF36-3F6B-7F0C-59BF-BC4D8B4FC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8699"/>
          <a:ext cx="3807882" cy="2486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8</xdr:col>
      <xdr:colOff>247650</xdr:colOff>
      <xdr:row>36</xdr:row>
      <xdr:rowOff>85725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76D908A-23C0-A920-0A03-9A0CC2E33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0025"/>
          <a:ext cx="4000500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showGridLines="0" tabSelected="1" workbookViewId="0"/>
  </sheetViews>
  <sheetFormatPr defaultRowHeight="12.75" x14ac:dyDescent="0.2"/>
  <cols>
    <col min="10" max="10" width="5.28515625" customWidth="1"/>
  </cols>
  <sheetData>
    <row r="1" spans="1:11" ht="18.75" x14ac:dyDescent="0.3">
      <c r="A1" s="77" t="s">
        <v>89</v>
      </c>
    </row>
    <row r="2" spans="1:11" x14ac:dyDescent="0.2">
      <c r="K2" s="61"/>
    </row>
    <row r="3" spans="1:11" ht="15" x14ac:dyDescent="0.25">
      <c r="A3" s="62" t="s">
        <v>77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15" x14ac:dyDescent="0.25">
      <c r="A4" s="59" t="s">
        <v>72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5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5" x14ac:dyDescent="0.25">
      <c r="A6" s="58" t="s">
        <v>67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5" x14ac:dyDescent="0.25">
      <c r="A7" s="58"/>
      <c r="B7" s="58" t="s">
        <v>68</v>
      </c>
      <c r="C7" s="59"/>
      <c r="D7" s="59"/>
      <c r="E7" s="59"/>
      <c r="F7" s="59"/>
      <c r="G7" s="59"/>
      <c r="H7" s="59"/>
      <c r="I7" s="59"/>
      <c r="J7" s="59"/>
      <c r="K7" s="59"/>
    </row>
    <row r="8" spans="1:11" ht="15" x14ac:dyDescent="0.25">
      <c r="A8" s="58"/>
      <c r="B8" s="58" t="s">
        <v>69</v>
      </c>
      <c r="C8" s="59"/>
      <c r="D8" s="59"/>
      <c r="E8" s="59"/>
      <c r="F8" s="59"/>
      <c r="G8" s="59"/>
      <c r="H8" s="59"/>
      <c r="I8" s="59"/>
      <c r="J8" s="59"/>
      <c r="K8" s="59"/>
    </row>
    <row r="9" spans="1:11" ht="15" x14ac:dyDescent="0.25">
      <c r="A9" s="58"/>
      <c r="B9" s="58" t="s">
        <v>70</v>
      </c>
      <c r="C9" s="59"/>
      <c r="D9" s="59"/>
      <c r="E9" s="59"/>
      <c r="F9" s="59"/>
      <c r="G9" s="59"/>
      <c r="H9" s="59"/>
      <c r="I9" s="59"/>
      <c r="J9" s="59"/>
      <c r="K9" s="59"/>
    </row>
    <row r="10" spans="1:11" ht="15" x14ac:dyDescent="0.25">
      <c r="A10" s="59"/>
      <c r="B10" s="58" t="s">
        <v>71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15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5" x14ac:dyDescent="0.25">
      <c r="A12" s="62" t="s">
        <v>76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15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11" ht="15" x14ac:dyDescent="0.2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15" x14ac:dyDescent="0.2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</row>
    <row r="16" spans="1:11" ht="15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</row>
    <row r="17" spans="1:11" ht="15" x14ac:dyDescent="0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</row>
    <row r="18" spans="1:11" ht="15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11" ht="15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1" ht="15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</row>
    <row r="21" spans="1:11" ht="15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1" ht="15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1" ht="15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showGridLines="0" workbookViewId="0"/>
  </sheetViews>
  <sheetFormatPr defaultColWidth="11" defaultRowHeight="12" x14ac:dyDescent="0.2"/>
  <cols>
    <col min="1" max="1" width="12.42578125" style="3" customWidth="1"/>
    <col min="2" max="2" width="6.28515625" style="3" customWidth="1"/>
    <col min="3" max="3" width="10" style="3" customWidth="1"/>
    <col min="4" max="4" width="1" style="3" customWidth="1"/>
    <col min="5" max="5" width="8" style="3" customWidth="1"/>
    <col min="6" max="6" width="0.7109375" style="3" customWidth="1"/>
    <col min="7" max="7" width="8.140625" style="3" customWidth="1"/>
    <col min="8" max="8" width="9.7109375" style="3" customWidth="1"/>
    <col min="9" max="9" width="9.5703125" style="3" customWidth="1"/>
    <col min="10" max="10" width="9" style="3" customWidth="1"/>
    <col min="11" max="11" width="8" style="3" customWidth="1"/>
    <col min="12" max="12" width="0.85546875" style="3" customWidth="1"/>
    <col min="13" max="13" width="9.5703125" style="3" customWidth="1"/>
    <col min="14" max="15" width="3.42578125" style="8" customWidth="1"/>
    <col min="16" max="16384" width="11" style="8"/>
  </cols>
  <sheetData>
    <row r="1" spans="1:13" s="4" customFormat="1" ht="17.25" customHeight="1" x14ac:dyDescent="0.2">
      <c r="A1" s="1" t="s">
        <v>2</v>
      </c>
      <c r="B1" s="2"/>
      <c r="C1" s="2"/>
      <c r="D1" s="3"/>
      <c r="I1" s="3"/>
      <c r="K1" s="3"/>
      <c r="L1" s="3"/>
      <c r="M1" s="3"/>
    </row>
    <row r="2" spans="1:13" s="4" customFormat="1" ht="22.5" customHeight="1" thickBot="1" x14ac:dyDescent="0.25">
      <c r="A2" s="5" t="s">
        <v>78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2" customHeight="1" x14ac:dyDescent="0.2">
      <c r="G3" s="75" t="s">
        <v>3</v>
      </c>
      <c r="H3" s="75"/>
      <c r="I3" s="75"/>
      <c r="J3" s="75"/>
      <c r="K3" s="75"/>
      <c r="L3" s="7"/>
    </row>
    <row r="4" spans="1:13" ht="48" x14ac:dyDescent="0.2">
      <c r="A4" s="9" t="s">
        <v>4</v>
      </c>
      <c r="B4" s="10" t="s">
        <v>0</v>
      </c>
      <c r="C4" s="11" t="s">
        <v>5</v>
      </c>
      <c r="D4" s="12"/>
      <c r="E4" s="11" t="s">
        <v>6</v>
      </c>
      <c r="F4" s="13"/>
      <c r="G4" s="11" t="s">
        <v>7</v>
      </c>
      <c r="H4" s="11" t="s">
        <v>8</v>
      </c>
      <c r="I4" s="11" t="s">
        <v>9</v>
      </c>
      <c r="J4" s="11" t="s">
        <v>10</v>
      </c>
      <c r="K4" s="11" t="s">
        <v>87</v>
      </c>
      <c r="L4" s="13"/>
      <c r="M4" s="11" t="s">
        <v>11</v>
      </c>
    </row>
    <row r="5" spans="1:13" ht="12" customHeight="1" x14ac:dyDescent="0.2">
      <c r="A5" s="3" t="s">
        <v>12</v>
      </c>
      <c r="B5" s="34">
        <f>SUM(C5:M5)</f>
        <v>40</v>
      </c>
      <c r="C5" s="34">
        <v>11</v>
      </c>
      <c r="D5" s="34"/>
      <c r="E5" s="34">
        <v>5</v>
      </c>
      <c r="F5" s="34"/>
      <c r="G5" s="34">
        <v>5</v>
      </c>
      <c r="H5" s="34">
        <v>5</v>
      </c>
      <c r="I5" s="14" t="s">
        <v>1</v>
      </c>
      <c r="J5" s="34">
        <v>5</v>
      </c>
      <c r="K5" s="34">
        <v>5</v>
      </c>
      <c r="L5" s="34"/>
      <c r="M5" s="34">
        <v>4</v>
      </c>
    </row>
    <row r="6" spans="1:13" ht="12" customHeight="1" x14ac:dyDescent="0.2">
      <c r="A6" s="3" t="s">
        <v>13</v>
      </c>
      <c r="B6" s="34">
        <f t="shared" ref="B6:B20" si="0">SUM(C6:M6)</f>
        <v>35</v>
      </c>
      <c r="C6" s="34">
        <v>11</v>
      </c>
      <c r="D6" s="34"/>
      <c r="E6" s="34">
        <v>6</v>
      </c>
      <c r="F6" s="34"/>
      <c r="G6" s="14" t="s">
        <v>1</v>
      </c>
      <c r="H6" s="34">
        <v>6</v>
      </c>
      <c r="I6" s="34">
        <v>1</v>
      </c>
      <c r="J6" s="34">
        <v>5</v>
      </c>
      <c r="K6" s="14" t="s">
        <v>1</v>
      </c>
      <c r="L6" s="34"/>
      <c r="M6" s="34">
        <v>6</v>
      </c>
    </row>
    <row r="7" spans="1:13" ht="12" customHeight="1" x14ac:dyDescent="0.2">
      <c r="A7" s="3" t="s">
        <v>14</v>
      </c>
      <c r="B7" s="34">
        <f t="shared" si="0"/>
        <v>44</v>
      </c>
      <c r="C7" s="34">
        <v>17</v>
      </c>
      <c r="D7" s="34"/>
      <c r="E7" s="34">
        <v>7</v>
      </c>
      <c r="F7" s="34"/>
      <c r="G7" s="14" t="s">
        <v>1</v>
      </c>
      <c r="H7" s="34">
        <v>6</v>
      </c>
      <c r="I7" s="34">
        <v>1</v>
      </c>
      <c r="J7" s="34">
        <v>7</v>
      </c>
      <c r="K7" s="14" t="s">
        <v>1</v>
      </c>
      <c r="L7" s="34"/>
      <c r="M7" s="34">
        <v>6</v>
      </c>
    </row>
    <row r="8" spans="1:13" ht="12" customHeight="1" x14ac:dyDescent="0.2">
      <c r="A8" s="3" t="s">
        <v>15</v>
      </c>
      <c r="B8" s="34">
        <f t="shared" si="0"/>
        <v>34</v>
      </c>
      <c r="C8" s="34">
        <v>9</v>
      </c>
      <c r="D8" s="34"/>
      <c r="E8" s="34">
        <v>5</v>
      </c>
      <c r="F8" s="34"/>
      <c r="G8" s="34">
        <v>5</v>
      </c>
      <c r="H8" s="34">
        <v>6</v>
      </c>
      <c r="I8" s="34">
        <v>1</v>
      </c>
      <c r="J8" s="34">
        <v>5</v>
      </c>
      <c r="K8" s="14" t="s">
        <v>1</v>
      </c>
      <c r="L8" s="34"/>
      <c r="M8" s="34">
        <v>3</v>
      </c>
    </row>
    <row r="9" spans="1:13" ht="12" customHeight="1" x14ac:dyDescent="0.2">
      <c r="A9" s="3" t="s">
        <v>16</v>
      </c>
      <c r="B9" s="34">
        <f t="shared" si="0"/>
        <v>24</v>
      </c>
      <c r="C9" s="34">
        <v>9</v>
      </c>
      <c r="D9" s="34"/>
      <c r="E9" s="34">
        <v>5</v>
      </c>
      <c r="F9" s="34"/>
      <c r="G9" s="14" t="s">
        <v>1</v>
      </c>
      <c r="H9" s="34">
        <v>3</v>
      </c>
      <c r="I9" s="34">
        <v>1</v>
      </c>
      <c r="J9" s="14" t="s">
        <v>1</v>
      </c>
      <c r="K9" s="14" t="s">
        <v>1</v>
      </c>
      <c r="L9" s="34"/>
      <c r="M9" s="34">
        <v>6</v>
      </c>
    </row>
    <row r="10" spans="1:13" ht="17.25" customHeight="1" x14ac:dyDescent="0.2">
      <c r="A10" s="3" t="s">
        <v>17</v>
      </c>
      <c r="B10" s="34">
        <f t="shared" si="0"/>
        <v>63</v>
      </c>
      <c r="C10" s="34">
        <v>15</v>
      </c>
      <c r="D10" s="34"/>
      <c r="E10" s="34">
        <v>7</v>
      </c>
      <c r="F10" s="34"/>
      <c r="G10" s="34">
        <v>10</v>
      </c>
      <c r="H10" s="34">
        <v>8</v>
      </c>
      <c r="I10" s="34">
        <v>1</v>
      </c>
      <c r="J10" s="34">
        <v>7</v>
      </c>
      <c r="K10" s="34">
        <v>7</v>
      </c>
      <c r="L10" s="34"/>
      <c r="M10" s="34">
        <v>8</v>
      </c>
    </row>
    <row r="11" spans="1:13" ht="12" customHeight="1" x14ac:dyDescent="0.2">
      <c r="A11" s="3" t="s">
        <v>18</v>
      </c>
      <c r="B11" s="34">
        <f t="shared" si="0"/>
        <v>42</v>
      </c>
      <c r="C11" s="34">
        <v>21</v>
      </c>
      <c r="D11" s="34"/>
      <c r="E11" s="34">
        <v>7</v>
      </c>
      <c r="F11" s="34"/>
      <c r="G11" s="14" t="s">
        <v>1</v>
      </c>
      <c r="H11" s="34">
        <v>8</v>
      </c>
      <c r="I11" s="14" t="s">
        <v>1</v>
      </c>
      <c r="J11" s="14" t="s">
        <v>1</v>
      </c>
      <c r="K11" s="14" t="s">
        <v>1</v>
      </c>
      <c r="L11" s="14"/>
      <c r="M11" s="34">
        <v>6</v>
      </c>
    </row>
    <row r="12" spans="1:13" ht="12" customHeight="1" x14ac:dyDescent="0.2">
      <c r="A12" s="3" t="s">
        <v>19</v>
      </c>
      <c r="B12" s="34">
        <f t="shared" si="0"/>
        <v>23</v>
      </c>
      <c r="C12" s="34">
        <v>9</v>
      </c>
      <c r="D12" s="34"/>
      <c r="E12" s="34">
        <v>5</v>
      </c>
      <c r="F12" s="34"/>
      <c r="G12" s="14" t="s">
        <v>1</v>
      </c>
      <c r="H12" s="34">
        <v>5</v>
      </c>
      <c r="I12" s="14" t="s">
        <v>1</v>
      </c>
      <c r="J12" s="14" t="s">
        <v>1</v>
      </c>
      <c r="K12" s="14" t="s">
        <v>1</v>
      </c>
      <c r="L12" s="34"/>
      <c r="M12" s="34">
        <v>4</v>
      </c>
    </row>
    <row r="13" spans="1:13" ht="12" customHeight="1" x14ac:dyDescent="0.2">
      <c r="A13" s="3" t="s">
        <v>20</v>
      </c>
      <c r="B13" s="34">
        <f t="shared" si="0"/>
        <v>46</v>
      </c>
      <c r="C13" s="34">
        <v>9</v>
      </c>
      <c r="D13" s="34"/>
      <c r="E13" s="34">
        <v>6</v>
      </c>
      <c r="F13" s="34"/>
      <c r="G13" s="34">
        <v>5</v>
      </c>
      <c r="H13" s="34">
        <v>5</v>
      </c>
      <c r="I13" s="14">
        <v>5</v>
      </c>
      <c r="J13" s="34">
        <v>5</v>
      </c>
      <c r="K13" s="34">
        <v>5</v>
      </c>
      <c r="L13" s="34"/>
      <c r="M13" s="34">
        <v>6</v>
      </c>
    </row>
    <row r="14" spans="1:13" ht="12" customHeight="1" x14ac:dyDescent="0.2">
      <c r="A14" s="3" t="s">
        <v>21</v>
      </c>
      <c r="B14" s="34">
        <f t="shared" si="0"/>
        <v>40</v>
      </c>
      <c r="C14" s="34">
        <v>15</v>
      </c>
      <c r="D14" s="34"/>
      <c r="E14" s="34">
        <v>6</v>
      </c>
      <c r="F14" s="34"/>
      <c r="G14" s="14" t="s">
        <v>1</v>
      </c>
      <c r="H14" s="34">
        <v>8</v>
      </c>
      <c r="I14" s="14" t="s">
        <v>1</v>
      </c>
      <c r="J14" s="34">
        <v>5</v>
      </c>
      <c r="K14" s="14" t="s">
        <v>1</v>
      </c>
      <c r="L14" s="34"/>
      <c r="M14" s="34">
        <v>6</v>
      </c>
    </row>
    <row r="15" spans="1:13" ht="17.25" customHeight="1" x14ac:dyDescent="0.2">
      <c r="A15" s="3" t="s">
        <v>22</v>
      </c>
      <c r="B15" s="34">
        <f t="shared" si="0"/>
        <v>29</v>
      </c>
      <c r="C15" s="34">
        <v>9</v>
      </c>
      <c r="D15" s="34"/>
      <c r="E15" s="34">
        <v>6</v>
      </c>
      <c r="F15" s="34"/>
      <c r="G15" s="14" t="s">
        <v>1</v>
      </c>
      <c r="H15" s="34">
        <v>5</v>
      </c>
      <c r="I15" s="34">
        <v>1</v>
      </c>
      <c r="J15" s="14" t="s">
        <v>1</v>
      </c>
      <c r="K15" s="14" t="s">
        <v>1</v>
      </c>
      <c r="L15" s="34"/>
      <c r="M15" s="34">
        <v>8</v>
      </c>
    </row>
    <row r="16" spans="1:13" ht="12" customHeight="1" x14ac:dyDescent="0.2">
      <c r="A16" s="3" t="s">
        <v>23</v>
      </c>
      <c r="B16" s="34">
        <f t="shared" si="0"/>
        <v>55</v>
      </c>
      <c r="C16" s="34">
        <v>15</v>
      </c>
      <c r="D16" s="34"/>
      <c r="E16" s="34">
        <v>7</v>
      </c>
      <c r="F16" s="34"/>
      <c r="G16" s="14" t="s">
        <v>1</v>
      </c>
      <c r="H16" s="34">
        <v>13</v>
      </c>
      <c r="I16" s="34">
        <v>1</v>
      </c>
      <c r="J16" s="34">
        <v>7</v>
      </c>
      <c r="K16" s="34">
        <v>7</v>
      </c>
      <c r="L16" s="34"/>
      <c r="M16" s="34">
        <v>5</v>
      </c>
    </row>
    <row r="17" spans="1:13" ht="12" customHeight="1" x14ac:dyDescent="0.2">
      <c r="A17" s="3" t="s">
        <v>24</v>
      </c>
      <c r="B17" s="34">
        <f t="shared" si="0"/>
        <v>50</v>
      </c>
      <c r="C17" s="34">
        <v>9</v>
      </c>
      <c r="D17" s="34"/>
      <c r="E17" s="34">
        <v>6</v>
      </c>
      <c r="F17" s="34"/>
      <c r="G17" s="34">
        <v>5</v>
      </c>
      <c r="H17" s="34">
        <v>10</v>
      </c>
      <c r="I17" s="34">
        <v>5</v>
      </c>
      <c r="J17" s="34">
        <v>5</v>
      </c>
      <c r="K17" s="34">
        <v>5</v>
      </c>
      <c r="L17" s="34"/>
      <c r="M17" s="34">
        <v>5</v>
      </c>
    </row>
    <row r="18" spans="1:13" ht="12" customHeight="1" x14ac:dyDescent="0.2">
      <c r="A18" s="3" t="s">
        <v>25</v>
      </c>
      <c r="B18" s="34">
        <f t="shared" si="0"/>
        <v>41</v>
      </c>
      <c r="C18" s="34">
        <v>13</v>
      </c>
      <c r="D18" s="34"/>
      <c r="E18" s="34">
        <v>5</v>
      </c>
      <c r="F18" s="34"/>
      <c r="G18" s="14" t="s">
        <v>1</v>
      </c>
      <c r="H18" s="34">
        <v>6</v>
      </c>
      <c r="I18" s="34">
        <v>1</v>
      </c>
      <c r="J18" s="34">
        <v>5</v>
      </c>
      <c r="K18" s="34">
        <v>5</v>
      </c>
      <c r="L18" s="34"/>
      <c r="M18" s="34">
        <v>6</v>
      </c>
    </row>
    <row r="19" spans="1:13" ht="12" customHeight="1" x14ac:dyDescent="0.2">
      <c r="A19" s="3" t="s">
        <v>26</v>
      </c>
      <c r="B19" s="34">
        <f t="shared" si="0"/>
        <v>41</v>
      </c>
      <c r="C19" s="34">
        <v>9</v>
      </c>
      <c r="D19" s="34"/>
      <c r="E19" s="34">
        <v>7</v>
      </c>
      <c r="F19" s="34"/>
      <c r="G19" s="14" t="s">
        <v>1</v>
      </c>
      <c r="H19" s="34">
        <v>8</v>
      </c>
      <c r="I19" s="34">
        <v>1</v>
      </c>
      <c r="J19" s="34">
        <v>5</v>
      </c>
      <c r="K19" s="34">
        <v>5</v>
      </c>
      <c r="L19" s="34"/>
      <c r="M19" s="34">
        <v>6</v>
      </c>
    </row>
    <row r="20" spans="1:13" ht="17.25" customHeight="1" x14ac:dyDescent="0.2">
      <c r="A20" s="3" t="s">
        <v>27</v>
      </c>
      <c r="B20" s="34">
        <f t="shared" si="0"/>
        <v>75</v>
      </c>
      <c r="C20" s="34">
        <v>27</v>
      </c>
      <c r="D20" s="34"/>
      <c r="E20" s="34">
        <v>7</v>
      </c>
      <c r="F20" s="34"/>
      <c r="G20" s="34">
        <v>8</v>
      </c>
      <c r="H20" s="34">
        <v>14</v>
      </c>
      <c r="I20" s="14" t="s">
        <v>1</v>
      </c>
      <c r="J20" s="34">
        <v>8</v>
      </c>
      <c r="K20" s="34">
        <v>8</v>
      </c>
      <c r="L20" s="34"/>
      <c r="M20" s="34">
        <v>3</v>
      </c>
    </row>
    <row r="21" spans="1:13" ht="17.25" customHeight="1" x14ac:dyDescent="0.2">
      <c r="A21" s="15" t="s">
        <v>28</v>
      </c>
      <c r="B21" s="73">
        <f>SUM(B22:B23)</f>
        <v>607</v>
      </c>
      <c r="C21" s="73">
        <f>SUM(C22:C23)</f>
        <v>181</v>
      </c>
      <c r="D21" s="34"/>
      <c r="E21" s="16">
        <f>SUM(E22:E23)</f>
        <v>90</v>
      </c>
      <c r="F21" s="16"/>
      <c r="G21" s="16">
        <f>SUM(G22:G23)</f>
        <v>30</v>
      </c>
      <c r="H21" s="16">
        <f>SUM(H22:H23)</f>
        <v>102</v>
      </c>
      <c r="I21" s="16">
        <f>SUM(I22:I23)</f>
        <v>19</v>
      </c>
      <c r="J21" s="16">
        <f>SUM(J22:J23)</f>
        <v>61</v>
      </c>
      <c r="K21" s="16">
        <f>SUM(K22:K23)</f>
        <v>39</v>
      </c>
      <c r="L21" s="16"/>
      <c r="M21" s="16">
        <f>SUM(M22:M23)</f>
        <v>85</v>
      </c>
    </row>
    <row r="22" spans="1:13" ht="12" customHeight="1" x14ac:dyDescent="0.2">
      <c r="A22" s="17" t="s">
        <v>29</v>
      </c>
      <c r="B22" s="73">
        <f>SUM(B6,B7,B9,B10,B11,B14,B15,B16,B18)</f>
        <v>373</v>
      </c>
      <c r="C22" s="73">
        <f>SUM(C6,C7,C9,C10,C11,C14,C15,C16,C18)</f>
        <v>125</v>
      </c>
      <c r="D22" s="34"/>
      <c r="E22" s="16">
        <f>SUM(E6,E7,E9,E10,E11,E14,E15,E16,E18)</f>
        <v>56</v>
      </c>
      <c r="F22" s="16"/>
      <c r="G22" s="16">
        <f>SUM(G6,G7,G9,G10,G11,G14,G15,G16,G18)</f>
        <v>10</v>
      </c>
      <c r="H22" s="16">
        <f>SUM(H6,H7,H9,H10,H11,H14,H15,H16,H18)</f>
        <v>63</v>
      </c>
      <c r="I22" s="16">
        <f>SUM(I6,I7,I9,I10,I11,I14,I15,I16,I18)</f>
        <v>7</v>
      </c>
      <c r="J22" s="16">
        <f>SUM(J6,J7,J9,J10,J11,J14,J15,J16,J18)</f>
        <v>36</v>
      </c>
      <c r="K22" s="16">
        <f>SUM(K6,K7,K9,K10,K11,K14,K15,K16,K18)</f>
        <v>19</v>
      </c>
      <c r="L22" s="16"/>
      <c r="M22" s="16">
        <f>SUM(M6,M7,M9,M10,M11,M14,M15,M16,M18)</f>
        <v>57</v>
      </c>
    </row>
    <row r="23" spans="1:13" ht="12" customHeight="1" x14ac:dyDescent="0.2">
      <c r="A23" s="15" t="s">
        <v>30</v>
      </c>
      <c r="B23" s="73">
        <f>SUM(B5,B8,B12,B13,B17,B19)</f>
        <v>234</v>
      </c>
      <c r="C23" s="73">
        <f>SUM(C5,C8,C12,C13,C17,C19)</f>
        <v>56</v>
      </c>
      <c r="D23" s="34"/>
      <c r="E23" s="16">
        <f>SUM(E5,E8,E12,E13,E17,E19)</f>
        <v>34</v>
      </c>
      <c r="F23" s="16"/>
      <c r="G23" s="16">
        <f>SUM(G5,G8,G12,G13,G17,G19)</f>
        <v>20</v>
      </c>
      <c r="H23" s="16">
        <f>SUM(H5,H8,H12,H13,H17,H19)</f>
        <v>39</v>
      </c>
      <c r="I23" s="16">
        <f>SUM(I5,I8,I12,I13,I17,I19)</f>
        <v>12</v>
      </c>
      <c r="J23" s="16">
        <f>SUM(J5,J8,J12,J13,J17,J19)</f>
        <v>25</v>
      </c>
      <c r="K23" s="16">
        <f>SUM(K5,K8,K12,K13,K17,K19)</f>
        <v>20</v>
      </c>
      <c r="L23" s="16"/>
      <c r="M23" s="16">
        <f>SUM(M5,M8,M12,M13,M17,M19)</f>
        <v>28</v>
      </c>
    </row>
    <row r="24" spans="1:13" ht="17.25" customHeight="1" thickBot="1" x14ac:dyDescent="0.25">
      <c r="A24" s="18" t="s">
        <v>31</v>
      </c>
      <c r="B24" s="74">
        <f>SUM(B20,B21)</f>
        <v>682</v>
      </c>
      <c r="C24" s="74">
        <f>SUM(C20,C21)</f>
        <v>208</v>
      </c>
      <c r="D24" s="70"/>
      <c r="E24" s="19">
        <f>SUM(E20,E21)</f>
        <v>97</v>
      </c>
      <c r="F24" s="19"/>
      <c r="G24" s="19">
        <f>SUM(G20,G21)</f>
        <v>38</v>
      </c>
      <c r="H24" s="19">
        <f>SUM(H20,H21)</f>
        <v>116</v>
      </c>
      <c r="I24" s="19">
        <f>SUM(I20,I21)</f>
        <v>19</v>
      </c>
      <c r="J24" s="19">
        <f>SUM(J20,J21)</f>
        <v>69</v>
      </c>
      <c r="K24" s="19">
        <f>SUM(K20,K21)</f>
        <v>47</v>
      </c>
      <c r="L24" s="19"/>
      <c r="M24" s="19">
        <f>SUM(M20,M21)</f>
        <v>88</v>
      </c>
    </row>
    <row r="25" spans="1:13" ht="12" customHeight="1" x14ac:dyDescent="0.2">
      <c r="A25" s="20" t="s">
        <v>34</v>
      </c>
      <c r="B25" s="21"/>
      <c r="C25" s="21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12" customHeight="1" x14ac:dyDescent="0.2">
      <c r="A26" s="23" t="s">
        <v>75</v>
      </c>
      <c r="B26" s="21"/>
      <c r="C26" s="21"/>
      <c r="E26" s="22"/>
      <c r="F26" s="22"/>
      <c r="G26" s="22"/>
      <c r="H26" s="22"/>
      <c r="I26" s="22"/>
      <c r="J26" s="22"/>
      <c r="K26" s="22"/>
      <c r="L26" s="22"/>
      <c r="M26" s="22"/>
    </row>
    <row r="27" spans="1:13" ht="12" customHeight="1" x14ac:dyDescent="0.2">
      <c r="A27" s="23" t="s">
        <v>88</v>
      </c>
      <c r="B27" s="21"/>
      <c r="C27" s="21"/>
      <c r="E27" s="22"/>
      <c r="F27" s="22"/>
      <c r="G27" s="22"/>
      <c r="H27" s="22"/>
      <c r="I27" s="22"/>
      <c r="J27" s="22"/>
      <c r="K27" s="22"/>
      <c r="L27" s="22"/>
      <c r="M27" s="22"/>
    </row>
    <row r="28" spans="1:13" x14ac:dyDescent="0.2">
      <c r="A28" s="24"/>
      <c r="B28" s="21"/>
      <c r="C28" s="21"/>
      <c r="E28" s="22"/>
      <c r="F28" s="22"/>
      <c r="G28" s="22"/>
      <c r="H28" s="22"/>
      <c r="I28" s="22"/>
      <c r="J28" s="22"/>
      <c r="K28" s="22"/>
      <c r="L28" s="22"/>
      <c r="M28" s="22"/>
    </row>
  </sheetData>
  <mergeCells count="1">
    <mergeCell ref="G3:K3"/>
  </mergeCells>
  <phoneticPr fontId="0" type="noConversion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ignoredErrors>
    <ignoredError sqref="E21:M2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4"/>
  <sheetViews>
    <sheetView showGridLines="0" workbookViewId="0"/>
  </sheetViews>
  <sheetFormatPr defaultColWidth="11" defaultRowHeight="12" x14ac:dyDescent="0.2"/>
  <cols>
    <col min="1" max="1" width="12.42578125" style="3" customWidth="1"/>
    <col min="2" max="2" width="6.28515625" style="3" customWidth="1"/>
    <col min="3" max="3" width="10.140625" style="3" customWidth="1"/>
    <col min="4" max="4" width="1" style="3" customWidth="1"/>
    <col min="5" max="5" width="8" style="3" customWidth="1"/>
    <col min="6" max="6" width="0.7109375" style="3" customWidth="1"/>
    <col min="7" max="7" width="8.140625" style="3" customWidth="1"/>
    <col min="8" max="8" width="9.140625" style="3" customWidth="1"/>
    <col min="9" max="9" width="9.5703125" style="3" customWidth="1"/>
    <col min="10" max="10" width="9.28515625" style="3" customWidth="1"/>
    <col min="11" max="11" width="8" style="3" customWidth="1"/>
    <col min="12" max="12" width="0.85546875" style="3" customWidth="1"/>
    <col min="13" max="13" width="9.5703125" style="3" customWidth="1"/>
    <col min="14" max="14" width="3.42578125" style="8" customWidth="1"/>
    <col min="15" max="16384" width="11" style="8"/>
  </cols>
  <sheetData>
    <row r="1" spans="1:28" s="4" customFormat="1" ht="17.25" customHeight="1" x14ac:dyDescent="0.2">
      <c r="A1" s="1" t="s">
        <v>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8" s="4" customFormat="1" ht="29.25" customHeight="1" thickBot="1" x14ac:dyDescent="0.25">
      <c r="A2" s="5" t="s">
        <v>80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2" customHeight="1" x14ac:dyDescent="0.2">
      <c r="G3" s="75" t="s">
        <v>3</v>
      </c>
      <c r="H3" s="75"/>
      <c r="I3" s="75"/>
      <c r="J3" s="75"/>
      <c r="K3" s="75"/>
      <c r="L3" s="7"/>
    </row>
    <row r="4" spans="1:28" ht="48" x14ac:dyDescent="0.2">
      <c r="A4" s="25" t="s">
        <v>63</v>
      </c>
      <c r="B4" s="10" t="s">
        <v>0</v>
      </c>
      <c r="C4" s="11" t="s">
        <v>5</v>
      </c>
      <c r="D4" s="12"/>
      <c r="E4" s="11" t="s">
        <v>6</v>
      </c>
      <c r="F4" s="13"/>
      <c r="G4" s="11" t="s">
        <v>7</v>
      </c>
      <c r="H4" s="11" t="s">
        <v>8</v>
      </c>
      <c r="I4" s="11" t="s">
        <v>9</v>
      </c>
      <c r="J4" s="11" t="s">
        <v>10</v>
      </c>
      <c r="K4" s="11" t="s">
        <v>87</v>
      </c>
      <c r="L4" s="13"/>
      <c r="M4" s="11" t="s">
        <v>11</v>
      </c>
    </row>
    <row r="5" spans="1:28" ht="17.25" customHeight="1" x14ac:dyDescent="0.2">
      <c r="A5" s="35" t="s">
        <v>32</v>
      </c>
      <c r="B5" s="34"/>
      <c r="C5" s="34"/>
      <c r="E5" s="34"/>
      <c r="F5" s="34"/>
      <c r="G5" s="34"/>
      <c r="H5" s="34"/>
      <c r="I5" s="34"/>
      <c r="J5" s="34"/>
      <c r="K5" s="34"/>
      <c r="L5" s="34"/>
      <c r="M5" s="34"/>
    </row>
    <row r="6" spans="1:28" ht="12" customHeight="1" x14ac:dyDescent="0.2">
      <c r="A6" s="3" t="s">
        <v>12</v>
      </c>
      <c r="B6" s="3">
        <f>SUM(C6:M6)</f>
        <v>19</v>
      </c>
      <c r="C6" s="3">
        <v>4</v>
      </c>
      <c r="E6" s="3">
        <v>2</v>
      </c>
      <c r="G6" s="34">
        <v>3</v>
      </c>
      <c r="H6" s="34">
        <v>2</v>
      </c>
      <c r="I6" s="14" t="s">
        <v>1</v>
      </c>
      <c r="J6" s="34">
        <v>3</v>
      </c>
      <c r="K6" s="34">
        <v>3</v>
      </c>
      <c r="M6" s="3">
        <v>2</v>
      </c>
    </row>
    <row r="7" spans="1:28" ht="12" customHeight="1" x14ac:dyDescent="0.2">
      <c r="A7" s="3" t="s">
        <v>13</v>
      </c>
      <c r="B7" s="3">
        <f t="shared" ref="B7:B21" si="0">SUM(C7:M7)</f>
        <v>13</v>
      </c>
      <c r="C7" s="3">
        <v>3</v>
      </c>
      <c r="E7" s="3">
        <v>3</v>
      </c>
      <c r="G7" s="14" t="s">
        <v>1</v>
      </c>
      <c r="H7" s="34">
        <v>2</v>
      </c>
      <c r="I7" s="14" t="s">
        <v>1</v>
      </c>
      <c r="J7" s="34">
        <v>3</v>
      </c>
      <c r="K7" s="14" t="s">
        <v>1</v>
      </c>
      <c r="M7" s="3">
        <v>2</v>
      </c>
    </row>
    <row r="8" spans="1:28" ht="12" customHeight="1" x14ac:dyDescent="0.2">
      <c r="A8" s="3" t="s">
        <v>14</v>
      </c>
      <c r="B8" s="3">
        <f t="shared" si="0"/>
        <v>20</v>
      </c>
      <c r="C8" s="3">
        <v>7</v>
      </c>
      <c r="E8" s="3">
        <v>3</v>
      </c>
      <c r="G8" s="14" t="s">
        <v>1</v>
      </c>
      <c r="H8" s="34">
        <v>2</v>
      </c>
      <c r="I8" s="14">
        <v>1</v>
      </c>
      <c r="J8" s="34">
        <v>4</v>
      </c>
      <c r="K8" s="14" t="s">
        <v>1</v>
      </c>
      <c r="M8" s="3">
        <v>3</v>
      </c>
    </row>
    <row r="9" spans="1:28" ht="12" customHeight="1" x14ac:dyDescent="0.2">
      <c r="A9" s="3" t="s">
        <v>15</v>
      </c>
      <c r="B9" s="3">
        <f t="shared" si="0"/>
        <v>16</v>
      </c>
      <c r="C9" s="3">
        <v>4</v>
      </c>
      <c r="E9" s="3">
        <v>2</v>
      </c>
      <c r="G9" s="34">
        <v>3</v>
      </c>
      <c r="H9" s="34">
        <v>3</v>
      </c>
      <c r="I9" s="14" t="s">
        <v>1</v>
      </c>
      <c r="J9" s="34">
        <v>3</v>
      </c>
      <c r="K9" s="14" t="s">
        <v>1</v>
      </c>
      <c r="M9" s="3">
        <v>1</v>
      </c>
    </row>
    <row r="10" spans="1:28" ht="12" customHeight="1" x14ac:dyDescent="0.2">
      <c r="A10" s="3" t="s">
        <v>16</v>
      </c>
      <c r="B10" s="3">
        <f t="shared" si="0"/>
        <v>10</v>
      </c>
      <c r="C10" s="3">
        <v>4</v>
      </c>
      <c r="E10" s="3">
        <v>2</v>
      </c>
      <c r="G10" s="14" t="s">
        <v>1</v>
      </c>
      <c r="H10" s="14">
        <v>2</v>
      </c>
      <c r="I10" s="14" t="s">
        <v>1</v>
      </c>
      <c r="J10" s="14" t="s">
        <v>1</v>
      </c>
      <c r="K10" s="14" t="s">
        <v>1</v>
      </c>
      <c r="M10" s="3">
        <v>2</v>
      </c>
    </row>
    <row r="11" spans="1:28" ht="17.25" customHeight="1" x14ac:dyDescent="0.2">
      <c r="A11" s="3" t="s">
        <v>17</v>
      </c>
      <c r="B11" s="3">
        <f t="shared" si="0"/>
        <v>25</v>
      </c>
      <c r="C11" s="3">
        <v>4</v>
      </c>
      <c r="E11" s="3">
        <v>3</v>
      </c>
      <c r="G11" s="34">
        <v>6</v>
      </c>
      <c r="H11" s="34">
        <v>4</v>
      </c>
      <c r="I11" s="14" t="s">
        <v>1</v>
      </c>
      <c r="J11" s="34">
        <v>3</v>
      </c>
      <c r="K11" s="34">
        <v>3</v>
      </c>
      <c r="M11" s="14">
        <v>2</v>
      </c>
    </row>
    <row r="12" spans="1:28" ht="12" customHeight="1" x14ac:dyDescent="0.2">
      <c r="A12" s="3" t="s">
        <v>18</v>
      </c>
      <c r="B12" s="3">
        <f t="shared" si="0"/>
        <v>20</v>
      </c>
      <c r="C12" s="3">
        <v>9</v>
      </c>
      <c r="E12" s="3">
        <v>4</v>
      </c>
      <c r="G12" s="14" t="s">
        <v>1</v>
      </c>
      <c r="H12" s="34">
        <v>3</v>
      </c>
      <c r="I12" s="14" t="s">
        <v>1</v>
      </c>
      <c r="J12" s="14" t="s">
        <v>1</v>
      </c>
      <c r="K12" s="14" t="s">
        <v>1</v>
      </c>
      <c r="L12" s="14"/>
      <c r="M12" s="3">
        <v>4</v>
      </c>
    </row>
    <row r="13" spans="1:28" ht="12" customHeight="1" x14ac:dyDescent="0.2">
      <c r="A13" s="3" t="s">
        <v>19</v>
      </c>
      <c r="B13" s="3">
        <f t="shared" si="0"/>
        <v>11</v>
      </c>
      <c r="C13" s="3">
        <v>4</v>
      </c>
      <c r="E13" s="3">
        <v>2</v>
      </c>
      <c r="G13" s="14" t="s">
        <v>1</v>
      </c>
      <c r="H13" s="34">
        <v>2</v>
      </c>
      <c r="I13" s="14" t="s">
        <v>1</v>
      </c>
      <c r="J13" s="14" t="s">
        <v>1</v>
      </c>
      <c r="K13" s="14" t="s">
        <v>1</v>
      </c>
      <c r="M13" s="3">
        <v>3</v>
      </c>
    </row>
    <row r="14" spans="1:28" ht="12" customHeight="1" x14ac:dyDescent="0.2">
      <c r="A14" s="3" t="s">
        <v>20</v>
      </c>
      <c r="B14" s="3">
        <f t="shared" si="0"/>
        <v>21</v>
      </c>
      <c r="C14" s="3">
        <v>4</v>
      </c>
      <c r="E14" s="3">
        <v>3</v>
      </c>
      <c r="G14" s="34">
        <v>3</v>
      </c>
      <c r="H14" s="34">
        <v>2</v>
      </c>
      <c r="I14" s="14">
        <v>2</v>
      </c>
      <c r="J14" s="34">
        <v>3</v>
      </c>
      <c r="K14" s="34">
        <v>2</v>
      </c>
      <c r="M14" s="3">
        <v>2</v>
      </c>
    </row>
    <row r="15" spans="1:28" ht="12" customHeight="1" x14ac:dyDescent="0.2">
      <c r="A15" s="3" t="s">
        <v>21</v>
      </c>
      <c r="B15" s="3">
        <f t="shared" si="0"/>
        <v>22</v>
      </c>
      <c r="C15" s="3">
        <v>8</v>
      </c>
      <c r="E15" s="3">
        <v>3</v>
      </c>
      <c r="G15" s="14" t="s">
        <v>1</v>
      </c>
      <c r="H15" s="34">
        <v>4</v>
      </c>
      <c r="I15" s="14" t="s">
        <v>1</v>
      </c>
      <c r="J15" s="34">
        <v>2</v>
      </c>
      <c r="K15" s="14" t="s">
        <v>1</v>
      </c>
      <c r="M15" s="3">
        <v>5</v>
      </c>
    </row>
    <row r="16" spans="1:28" ht="17.25" customHeight="1" x14ac:dyDescent="0.2">
      <c r="A16" s="3" t="s">
        <v>22</v>
      </c>
      <c r="B16" s="3">
        <f t="shared" si="0"/>
        <v>14</v>
      </c>
      <c r="C16" s="3">
        <v>4</v>
      </c>
      <c r="E16" s="3">
        <v>3</v>
      </c>
      <c r="G16" s="14" t="s">
        <v>1</v>
      </c>
      <c r="H16" s="34">
        <v>2</v>
      </c>
      <c r="I16" s="14" t="s">
        <v>1</v>
      </c>
      <c r="J16" s="14" t="s">
        <v>1</v>
      </c>
      <c r="K16" s="14" t="s">
        <v>1</v>
      </c>
      <c r="M16" s="3">
        <v>5</v>
      </c>
    </row>
    <row r="17" spans="1:13" ht="12" customHeight="1" x14ac:dyDescent="0.2">
      <c r="A17" s="3" t="s">
        <v>23</v>
      </c>
      <c r="B17" s="3">
        <f t="shared" si="0"/>
        <v>20</v>
      </c>
      <c r="C17" s="3">
        <v>2</v>
      </c>
      <c r="E17" s="3">
        <v>3</v>
      </c>
      <c r="G17" s="14" t="s">
        <v>1</v>
      </c>
      <c r="H17" s="34">
        <v>5</v>
      </c>
      <c r="I17" s="14" t="s">
        <v>1</v>
      </c>
      <c r="J17" s="34">
        <v>4</v>
      </c>
      <c r="K17" s="34">
        <v>4</v>
      </c>
      <c r="M17" s="3">
        <v>2</v>
      </c>
    </row>
    <row r="18" spans="1:13" ht="12" customHeight="1" x14ac:dyDescent="0.2">
      <c r="A18" s="3" t="s">
        <v>24</v>
      </c>
      <c r="B18" s="3">
        <f t="shared" si="0"/>
        <v>23</v>
      </c>
      <c r="C18" s="3">
        <v>3</v>
      </c>
      <c r="E18" s="3">
        <v>3</v>
      </c>
      <c r="G18" s="34">
        <v>2</v>
      </c>
      <c r="H18" s="34">
        <v>3</v>
      </c>
      <c r="I18" s="34">
        <v>4</v>
      </c>
      <c r="J18" s="34">
        <v>3</v>
      </c>
      <c r="K18" s="34">
        <v>3</v>
      </c>
      <c r="M18" s="3">
        <v>2</v>
      </c>
    </row>
    <row r="19" spans="1:13" ht="12" customHeight="1" x14ac:dyDescent="0.2">
      <c r="A19" s="3" t="s">
        <v>25</v>
      </c>
      <c r="B19" s="3">
        <f t="shared" si="0"/>
        <v>16</v>
      </c>
      <c r="C19" s="3">
        <v>3</v>
      </c>
      <c r="E19" s="3">
        <v>2</v>
      </c>
      <c r="G19" s="14" t="s">
        <v>1</v>
      </c>
      <c r="H19" s="34">
        <v>2</v>
      </c>
      <c r="I19" s="14">
        <v>1</v>
      </c>
      <c r="J19" s="34">
        <v>2</v>
      </c>
      <c r="K19" s="34">
        <v>3</v>
      </c>
      <c r="M19" s="3">
        <v>3</v>
      </c>
    </row>
    <row r="20" spans="1:13" ht="12" customHeight="1" x14ac:dyDescent="0.2">
      <c r="A20" s="3" t="s">
        <v>26</v>
      </c>
      <c r="B20" s="3">
        <f t="shared" si="0"/>
        <v>21</v>
      </c>
      <c r="C20" s="3">
        <v>5</v>
      </c>
      <c r="E20" s="3">
        <v>4</v>
      </c>
      <c r="G20" s="14" t="s">
        <v>1</v>
      </c>
      <c r="H20" s="34">
        <v>4</v>
      </c>
      <c r="I20" s="14" t="s">
        <v>1</v>
      </c>
      <c r="J20" s="34">
        <v>3</v>
      </c>
      <c r="K20" s="34">
        <v>3</v>
      </c>
      <c r="M20" s="3">
        <v>2</v>
      </c>
    </row>
    <row r="21" spans="1:13" ht="17.25" customHeight="1" x14ac:dyDescent="0.2">
      <c r="A21" s="3" t="s">
        <v>27</v>
      </c>
      <c r="B21" s="3">
        <f t="shared" si="0"/>
        <v>37</v>
      </c>
      <c r="C21" s="3">
        <v>12</v>
      </c>
      <c r="E21" s="3">
        <v>4</v>
      </c>
      <c r="G21" s="34">
        <v>4</v>
      </c>
      <c r="H21" s="34">
        <v>8</v>
      </c>
      <c r="I21" s="14" t="s">
        <v>1</v>
      </c>
      <c r="J21" s="34">
        <v>4</v>
      </c>
      <c r="K21" s="34">
        <v>4</v>
      </c>
      <c r="M21" s="3">
        <v>1</v>
      </c>
    </row>
    <row r="22" spans="1:13" ht="17.25" customHeight="1" x14ac:dyDescent="0.2">
      <c r="A22" s="15" t="s">
        <v>28</v>
      </c>
      <c r="B22" s="73">
        <f>SUM(B23:B24)</f>
        <v>271</v>
      </c>
      <c r="C22" s="73">
        <f>SUM(C23:C24)</f>
        <v>68</v>
      </c>
      <c r="E22" s="16">
        <f>SUM(E23:E24)</f>
        <v>42</v>
      </c>
      <c r="F22" s="16"/>
      <c r="G22" s="16">
        <f>SUM(G23:G24)</f>
        <v>17</v>
      </c>
      <c r="H22" s="16">
        <f>SUM(H23:H24)</f>
        <v>42</v>
      </c>
      <c r="I22" s="16">
        <f>SUM(I23:I24)</f>
        <v>8</v>
      </c>
      <c r="J22" s="16">
        <f>SUM(J23:J24)</f>
        <v>33</v>
      </c>
      <c r="K22" s="16">
        <f>SUM(K23:K24)</f>
        <v>21</v>
      </c>
      <c r="L22" s="16"/>
      <c r="M22" s="16">
        <f>SUM(M23:M24)</f>
        <v>40</v>
      </c>
    </row>
    <row r="23" spans="1:13" ht="12" customHeight="1" x14ac:dyDescent="0.2">
      <c r="A23" s="17" t="s">
        <v>29</v>
      </c>
      <c r="B23" s="73">
        <f>SUM(B7,B8,B10,B11,B12,B15,B16,B17,B19)</f>
        <v>160</v>
      </c>
      <c r="C23" s="73">
        <f>SUM(C7,C8,C10,C11,C12,C15,C16,C17,C19)</f>
        <v>44</v>
      </c>
      <c r="E23" s="16">
        <f>SUM(E7,E8,E10,E11,E12,E15,E16,E17,E19)</f>
        <v>26</v>
      </c>
      <c r="F23" s="16"/>
      <c r="G23" s="16">
        <f>SUM(G7,G8,G10,G11,G12,G15,G16,G17,G19)</f>
        <v>6</v>
      </c>
      <c r="H23" s="16">
        <f>SUM(H7,H8,H10,H11,H12,H15,H16,H17,H19)</f>
        <v>26</v>
      </c>
      <c r="I23" s="16">
        <f>SUM(I7,I8,I10,I11,I12,I15,I16,I17,I19)</f>
        <v>2</v>
      </c>
      <c r="J23" s="16">
        <f>SUM(J7,J8,J10,J11,J12,J15,J16,J17,J19)</f>
        <v>18</v>
      </c>
      <c r="K23" s="16">
        <f>SUM(K7,K8,K10,K11,K12,K15,K16,K17,K19)</f>
        <v>10</v>
      </c>
      <c r="L23" s="16"/>
      <c r="M23" s="16">
        <f>SUM(M7,M8,M10,M11,M12,M15,M16,M17,M19)</f>
        <v>28</v>
      </c>
    </row>
    <row r="24" spans="1:13" ht="12" customHeight="1" x14ac:dyDescent="0.2">
      <c r="A24" s="15" t="s">
        <v>30</v>
      </c>
      <c r="B24" s="73">
        <f>SUM(B6,B9,B13,B14,B18,B20)</f>
        <v>111</v>
      </c>
      <c r="C24" s="73">
        <f>SUM(C6,C9,C13,C14,C18,C20)</f>
        <v>24</v>
      </c>
      <c r="E24" s="16">
        <f>SUM(E6,E9,E13,E14,E18,E20)</f>
        <v>16</v>
      </c>
      <c r="F24" s="16"/>
      <c r="G24" s="16">
        <f>SUM(G6,G9,G13,G14,G18,G20)</f>
        <v>11</v>
      </c>
      <c r="H24" s="16">
        <f>SUM(H6,H9,H13,H14,H18,H20)</f>
        <v>16</v>
      </c>
      <c r="I24" s="16">
        <f>SUM(I6,I9,I13,I14,I18,I20)</f>
        <v>6</v>
      </c>
      <c r="J24" s="16">
        <f>SUM(J6,J9,J13,J14,J18,J20)</f>
        <v>15</v>
      </c>
      <c r="K24" s="16">
        <f>SUM(K6,K9,K13,K14,K18,K20)</f>
        <v>11</v>
      </c>
      <c r="L24" s="16"/>
      <c r="M24" s="16">
        <f>SUM(M6,M9,M13,M14,M18,M20)</f>
        <v>12</v>
      </c>
    </row>
    <row r="25" spans="1:13" ht="17.25" customHeight="1" x14ac:dyDescent="0.2">
      <c r="A25" s="24" t="s">
        <v>31</v>
      </c>
      <c r="B25" s="21">
        <f>SUM(B21,B22)</f>
        <v>308</v>
      </c>
      <c r="C25" s="21">
        <f>SUM(C21,C22)</f>
        <v>80</v>
      </c>
      <c r="E25" s="22">
        <f>SUM(E21,E22)</f>
        <v>46</v>
      </c>
      <c r="F25" s="22"/>
      <c r="G25" s="22">
        <f>SUM(G21,G22)</f>
        <v>21</v>
      </c>
      <c r="H25" s="22">
        <f>SUM(H21,H22)</f>
        <v>50</v>
      </c>
      <c r="I25" s="22">
        <f>SUM(I21,I22)</f>
        <v>8</v>
      </c>
      <c r="J25" s="22">
        <f>SUM(J21,J22)</f>
        <v>37</v>
      </c>
      <c r="K25" s="22">
        <f>SUM(K21,K22)</f>
        <v>25</v>
      </c>
      <c r="L25" s="22"/>
      <c r="M25" s="22">
        <f>SUM(M21,M22)</f>
        <v>41</v>
      </c>
    </row>
    <row r="26" spans="1:13" ht="17.25" customHeight="1" x14ac:dyDescent="0.2">
      <c r="A26" s="24" t="s">
        <v>33</v>
      </c>
      <c r="B26" s="21"/>
      <c r="C26" s="21"/>
      <c r="E26" s="22"/>
      <c r="F26" s="22"/>
      <c r="G26" s="22"/>
      <c r="H26" s="22"/>
      <c r="I26" s="22"/>
      <c r="J26" s="22"/>
      <c r="K26" s="22"/>
      <c r="L26" s="22"/>
      <c r="M26" s="22"/>
    </row>
    <row r="27" spans="1:13" ht="12" customHeight="1" x14ac:dyDescent="0.2">
      <c r="A27" s="3" t="s">
        <v>12</v>
      </c>
      <c r="B27" s="3">
        <f>SUM(C27:M27)</f>
        <v>21</v>
      </c>
      <c r="C27" s="3">
        <v>7</v>
      </c>
      <c r="E27" s="3">
        <v>3</v>
      </c>
      <c r="G27" s="34">
        <v>2</v>
      </c>
      <c r="H27" s="34">
        <v>3</v>
      </c>
      <c r="I27" s="14" t="s">
        <v>1</v>
      </c>
      <c r="J27" s="34">
        <v>2</v>
      </c>
      <c r="K27" s="34">
        <v>2</v>
      </c>
      <c r="M27" s="3">
        <v>2</v>
      </c>
    </row>
    <row r="28" spans="1:13" ht="12" customHeight="1" x14ac:dyDescent="0.2">
      <c r="A28" s="3" t="s">
        <v>13</v>
      </c>
      <c r="B28" s="3">
        <f t="shared" ref="B28:B42" si="1">SUM(C28:M28)</f>
        <v>22</v>
      </c>
      <c r="C28" s="3">
        <v>8</v>
      </c>
      <c r="E28" s="3">
        <v>3</v>
      </c>
      <c r="G28" s="14" t="s">
        <v>1</v>
      </c>
      <c r="H28" s="34">
        <v>4</v>
      </c>
      <c r="I28" s="34">
        <v>1</v>
      </c>
      <c r="J28" s="34">
        <v>2</v>
      </c>
      <c r="K28" s="14" t="s">
        <v>1</v>
      </c>
      <c r="M28" s="3">
        <v>4</v>
      </c>
    </row>
    <row r="29" spans="1:13" ht="12" customHeight="1" x14ac:dyDescent="0.2">
      <c r="A29" s="3" t="s">
        <v>14</v>
      </c>
      <c r="B29" s="3">
        <f t="shared" si="1"/>
        <v>24</v>
      </c>
      <c r="C29" s="3">
        <v>10</v>
      </c>
      <c r="E29" s="3">
        <v>4</v>
      </c>
      <c r="G29" s="14" t="s">
        <v>1</v>
      </c>
      <c r="H29" s="34">
        <v>4</v>
      </c>
      <c r="I29" s="14" t="s">
        <v>1</v>
      </c>
      <c r="J29" s="34">
        <v>3</v>
      </c>
      <c r="K29" s="14" t="s">
        <v>1</v>
      </c>
      <c r="M29" s="3">
        <v>3</v>
      </c>
    </row>
    <row r="30" spans="1:13" ht="12" customHeight="1" x14ac:dyDescent="0.2">
      <c r="A30" s="3" t="s">
        <v>15</v>
      </c>
      <c r="B30" s="3">
        <f t="shared" si="1"/>
        <v>18</v>
      </c>
      <c r="C30" s="3">
        <v>5</v>
      </c>
      <c r="E30" s="3">
        <v>3</v>
      </c>
      <c r="G30" s="34">
        <v>2</v>
      </c>
      <c r="H30" s="34">
        <v>3</v>
      </c>
      <c r="I30" s="34">
        <v>1</v>
      </c>
      <c r="J30" s="34">
        <v>2</v>
      </c>
      <c r="K30" s="14" t="s">
        <v>1</v>
      </c>
      <c r="M30" s="3">
        <v>2</v>
      </c>
    </row>
    <row r="31" spans="1:13" ht="12" customHeight="1" x14ac:dyDescent="0.2">
      <c r="A31" s="3" t="s">
        <v>16</v>
      </c>
      <c r="B31" s="3">
        <f t="shared" si="1"/>
        <v>14</v>
      </c>
      <c r="C31" s="3">
        <v>5</v>
      </c>
      <c r="E31" s="3">
        <v>3</v>
      </c>
      <c r="G31" s="14" t="s">
        <v>1</v>
      </c>
      <c r="H31" s="34">
        <v>1</v>
      </c>
      <c r="I31" s="14">
        <v>1</v>
      </c>
      <c r="J31" s="14" t="s">
        <v>1</v>
      </c>
      <c r="K31" s="14" t="s">
        <v>1</v>
      </c>
      <c r="M31" s="3">
        <v>4</v>
      </c>
    </row>
    <row r="32" spans="1:13" ht="17.25" customHeight="1" x14ac:dyDescent="0.2">
      <c r="A32" s="3" t="s">
        <v>17</v>
      </c>
      <c r="B32" s="3">
        <f t="shared" si="1"/>
        <v>38</v>
      </c>
      <c r="C32" s="3">
        <v>11</v>
      </c>
      <c r="E32" s="3">
        <v>4</v>
      </c>
      <c r="G32" s="34">
        <v>4</v>
      </c>
      <c r="H32" s="34">
        <v>4</v>
      </c>
      <c r="I32" s="34">
        <v>1</v>
      </c>
      <c r="J32" s="34">
        <v>4</v>
      </c>
      <c r="K32" s="34">
        <v>4</v>
      </c>
      <c r="M32" s="3">
        <v>6</v>
      </c>
    </row>
    <row r="33" spans="1:13" ht="12" customHeight="1" x14ac:dyDescent="0.2">
      <c r="A33" s="3" t="s">
        <v>18</v>
      </c>
      <c r="B33" s="3">
        <f t="shared" si="1"/>
        <v>22</v>
      </c>
      <c r="C33" s="3">
        <v>12</v>
      </c>
      <c r="E33" s="3">
        <v>3</v>
      </c>
      <c r="G33" s="14" t="s">
        <v>1</v>
      </c>
      <c r="H33" s="34">
        <v>5</v>
      </c>
      <c r="I33" s="14" t="s">
        <v>1</v>
      </c>
      <c r="J33" s="14" t="s">
        <v>1</v>
      </c>
      <c r="K33" s="14" t="s">
        <v>1</v>
      </c>
      <c r="L33" s="14"/>
      <c r="M33" s="3">
        <v>2</v>
      </c>
    </row>
    <row r="34" spans="1:13" ht="12" customHeight="1" x14ac:dyDescent="0.2">
      <c r="A34" s="3" t="s">
        <v>19</v>
      </c>
      <c r="B34" s="3">
        <f t="shared" si="1"/>
        <v>12</v>
      </c>
      <c r="C34" s="3">
        <v>5</v>
      </c>
      <c r="E34" s="3">
        <v>3</v>
      </c>
      <c r="G34" s="14" t="s">
        <v>1</v>
      </c>
      <c r="H34" s="34">
        <v>3</v>
      </c>
      <c r="I34" s="14" t="s">
        <v>1</v>
      </c>
      <c r="J34" s="14" t="s">
        <v>1</v>
      </c>
      <c r="K34" s="14" t="s">
        <v>1</v>
      </c>
      <c r="M34" s="3">
        <v>1</v>
      </c>
    </row>
    <row r="35" spans="1:13" ht="12" customHeight="1" x14ac:dyDescent="0.2">
      <c r="A35" s="3" t="s">
        <v>20</v>
      </c>
      <c r="B35" s="3">
        <f t="shared" si="1"/>
        <v>25</v>
      </c>
      <c r="C35" s="3">
        <v>5</v>
      </c>
      <c r="E35" s="3">
        <v>3</v>
      </c>
      <c r="G35" s="34">
        <v>2</v>
      </c>
      <c r="H35" s="34">
        <v>3</v>
      </c>
      <c r="I35" s="14">
        <v>3</v>
      </c>
      <c r="J35" s="34">
        <v>2</v>
      </c>
      <c r="K35" s="34">
        <v>3</v>
      </c>
      <c r="M35" s="3">
        <v>4</v>
      </c>
    </row>
    <row r="36" spans="1:13" ht="12" customHeight="1" x14ac:dyDescent="0.2">
      <c r="A36" s="3" t="s">
        <v>21</v>
      </c>
      <c r="B36" s="3">
        <f t="shared" si="1"/>
        <v>18</v>
      </c>
      <c r="C36" s="3">
        <v>7</v>
      </c>
      <c r="E36" s="3">
        <v>3</v>
      </c>
      <c r="G36" s="14" t="s">
        <v>1</v>
      </c>
      <c r="H36" s="34">
        <v>4</v>
      </c>
      <c r="I36" s="14" t="s">
        <v>1</v>
      </c>
      <c r="J36" s="34">
        <v>3</v>
      </c>
      <c r="K36" s="14" t="s">
        <v>1</v>
      </c>
      <c r="M36" s="3">
        <v>1</v>
      </c>
    </row>
    <row r="37" spans="1:13" ht="17.25" customHeight="1" x14ac:dyDescent="0.2">
      <c r="A37" s="3" t="s">
        <v>22</v>
      </c>
      <c r="B37" s="3">
        <f t="shared" si="1"/>
        <v>15</v>
      </c>
      <c r="C37" s="3">
        <v>5</v>
      </c>
      <c r="E37" s="3">
        <v>3</v>
      </c>
      <c r="G37" s="14" t="s">
        <v>1</v>
      </c>
      <c r="H37" s="34">
        <v>3</v>
      </c>
      <c r="I37" s="34">
        <v>1</v>
      </c>
      <c r="J37" s="14" t="s">
        <v>1</v>
      </c>
      <c r="K37" s="14" t="s">
        <v>1</v>
      </c>
      <c r="M37" s="3">
        <v>3</v>
      </c>
    </row>
    <row r="38" spans="1:13" ht="12" customHeight="1" x14ac:dyDescent="0.2">
      <c r="A38" s="3" t="s">
        <v>23</v>
      </c>
      <c r="B38" s="3">
        <f t="shared" si="1"/>
        <v>35</v>
      </c>
      <c r="C38" s="3">
        <v>13</v>
      </c>
      <c r="E38" s="3">
        <v>4</v>
      </c>
      <c r="G38" s="14" t="s">
        <v>1</v>
      </c>
      <c r="H38" s="34">
        <v>8</v>
      </c>
      <c r="I38" s="34">
        <v>1</v>
      </c>
      <c r="J38" s="34">
        <v>3</v>
      </c>
      <c r="K38" s="34">
        <v>3</v>
      </c>
      <c r="M38" s="3">
        <v>3</v>
      </c>
    </row>
    <row r="39" spans="1:13" ht="12" customHeight="1" x14ac:dyDescent="0.2">
      <c r="A39" s="3" t="s">
        <v>24</v>
      </c>
      <c r="B39" s="3">
        <f t="shared" si="1"/>
        <v>27</v>
      </c>
      <c r="C39" s="3">
        <v>6</v>
      </c>
      <c r="E39" s="3">
        <v>3</v>
      </c>
      <c r="G39" s="34">
        <v>3</v>
      </c>
      <c r="H39" s="34">
        <v>7</v>
      </c>
      <c r="I39" s="34">
        <v>1</v>
      </c>
      <c r="J39" s="34">
        <v>2</v>
      </c>
      <c r="K39" s="34">
        <v>2</v>
      </c>
      <c r="M39" s="3">
        <v>3</v>
      </c>
    </row>
    <row r="40" spans="1:13" ht="12" customHeight="1" x14ac:dyDescent="0.2">
      <c r="A40" s="3" t="s">
        <v>25</v>
      </c>
      <c r="B40" s="3">
        <f t="shared" si="1"/>
        <v>25</v>
      </c>
      <c r="C40" s="3">
        <v>10</v>
      </c>
      <c r="E40" s="3">
        <v>3</v>
      </c>
      <c r="G40" s="14" t="s">
        <v>1</v>
      </c>
      <c r="H40" s="34">
        <v>4</v>
      </c>
      <c r="I40" s="14" t="s">
        <v>1</v>
      </c>
      <c r="J40" s="34">
        <v>3</v>
      </c>
      <c r="K40" s="34">
        <v>2</v>
      </c>
      <c r="M40" s="3">
        <v>3</v>
      </c>
    </row>
    <row r="41" spans="1:13" ht="12" customHeight="1" x14ac:dyDescent="0.2">
      <c r="A41" s="3" t="s">
        <v>26</v>
      </c>
      <c r="B41" s="3">
        <f t="shared" si="1"/>
        <v>20</v>
      </c>
      <c r="C41" s="3">
        <v>4</v>
      </c>
      <c r="E41" s="3">
        <v>3</v>
      </c>
      <c r="G41" s="14" t="s">
        <v>1</v>
      </c>
      <c r="H41" s="34">
        <v>4</v>
      </c>
      <c r="I41" s="34">
        <v>1</v>
      </c>
      <c r="J41" s="34">
        <v>2</v>
      </c>
      <c r="K41" s="34">
        <v>2</v>
      </c>
      <c r="M41" s="3">
        <v>4</v>
      </c>
    </row>
    <row r="42" spans="1:13" ht="17.25" customHeight="1" x14ac:dyDescent="0.2">
      <c r="A42" s="3" t="s">
        <v>27</v>
      </c>
      <c r="B42" s="3">
        <f t="shared" si="1"/>
        <v>38</v>
      </c>
      <c r="C42" s="3">
        <v>15</v>
      </c>
      <c r="E42" s="3">
        <v>3</v>
      </c>
      <c r="G42" s="34">
        <v>4</v>
      </c>
      <c r="H42" s="34">
        <v>6</v>
      </c>
      <c r="I42" s="14" t="s">
        <v>1</v>
      </c>
      <c r="J42" s="34">
        <v>4</v>
      </c>
      <c r="K42" s="34">
        <v>4</v>
      </c>
      <c r="M42" s="3">
        <v>2</v>
      </c>
    </row>
    <row r="43" spans="1:13" ht="17.25" customHeight="1" x14ac:dyDescent="0.2">
      <c r="A43" s="15" t="s">
        <v>28</v>
      </c>
      <c r="B43" s="73">
        <f>SUM(B44:B45)</f>
        <v>336</v>
      </c>
      <c r="C43" s="73">
        <f>SUM(C44:C45)</f>
        <v>113</v>
      </c>
      <c r="E43" s="16">
        <f>SUM(E44:E45)</f>
        <v>48</v>
      </c>
      <c r="F43" s="16"/>
      <c r="G43" s="16">
        <f>SUM(G44:G45)</f>
        <v>13</v>
      </c>
      <c r="H43" s="16">
        <f>SUM(H44:H45)</f>
        <v>60</v>
      </c>
      <c r="I43" s="16">
        <f>SUM(I44:I45)</f>
        <v>11</v>
      </c>
      <c r="J43" s="16">
        <f>SUM(J44:J45)</f>
        <v>28</v>
      </c>
      <c r="K43" s="16">
        <f>SUM(K44:K45)</f>
        <v>18</v>
      </c>
      <c r="L43" s="16"/>
      <c r="M43" s="16">
        <f>SUM(M44:M45)</f>
        <v>45</v>
      </c>
    </row>
    <row r="44" spans="1:13" ht="12" customHeight="1" x14ac:dyDescent="0.2">
      <c r="A44" s="17" t="s">
        <v>29</v>
      </c>
      <c r="B44" s="73">
        <f>SUM(B28,B29,B31,B32,B33,B36,B37,B38,B40)</f>
        <v>213</v>
      </c>
      <c r="C44" s="73">
        <f>SUM(C28,C29,C31,C32,C33,C36,C37,C38,C40)</f>
        <v>81</v>
      </c>
      <c r="E44" s="16">
        <f>SUM(E28,E29,E31,E32,E33,E36,E37,E38,E40)</f>
        <v>30</v>
      </c>
      <c r="F44" s="16"/>
      <c r="G44" s="16">
        <f>SUM(G28,G29,G31,G32,G33,G36,G37,G38,G40)</f>
        <v>4</v>
      </c>
      <c r="H44" s="16">
        <f>SUM(H28,H29,H31,H32,H33,H36,H37,H38,H40)</f>
        <v>37</v>
      </c>
      <c r="I44" s="16">
        <f>SUM(I28,I29,I31,I32,I33,I36,I37,I38,I40)</f>
        <v>5</v>
      </c>
      <c r="J44" s="16">
        <f>SUM(J28,J29,J31,J32,J33,J36,J37,J38,J40)</f>
        <v>18</v>
      </c>
      <c r="K44" s="16">
        <f>SUM(K28,K29,K31,K32,K33,K36,K37,K38,K40)</f>
        <v>9</v>
      </c>
      <c r="L44" s="16"/>
      <c r="M44" s="16">
        <f>SUM(M28,M29,M31,M32,M33,M36,M37,M38,M40)</f>
        <v>29</v>
      </c>
    </row>
    <row r="45" spans="1:13" ht="12" customHeight="1" x14ac:dyDescent="0.2">
      <c r="A45" s="15" t="s">
        <v>30</v>
      </c>
      <c r="B45" s="73">
        <f>SUM(B27,B30,B34,B35,B39,B41)</f>
        <v>123</v>
      </c>
      <c r="C45" s="73">
        <f>SUM(C27,C30,C34,C35,C39,C41)</f>
        <v>32</v>
      </c>
      <c r="E45" s="16">
        <f>SUM(E27,E30,E34,E35,E39,E41)</f>
        <v>18</v>
      </c>
      <c r="F45" s="16"/>
      <c r="G45" s="16">
        <f>SUM(G27,G30,G34,G35,G39,G41)</f>
        <v>9</v>
      </c>
      <c r="H45" s="16">
        <f>SUM(H27,H30,H34,H35,H39,H41)</f>
        <v>23</v>
      </c>
      <c r="I45" s="16">
        <f>SUM(I27,I30,I34,I35,I39,I41)</f>
        <v>6</v>
      </c>
      <c r="J45" s="16">
        <f>SUM(J27,J30,J34,J35,J39,J41)</f>
        <v>10</v>
      </c>
      <c r="K45" s="16">
        <f>SUM(K27,K30,K34,K35,K39,K41)</f>
        <v>9</v>
      </c>
      <c r="L45" s="16"/>
      <c r="M45" s="16">
        <f>SUM(M27,M30,M34,M35,M39,M41)</f>
        <v>16</v>
      </c>
    </row>
    <row r="46" spans="1:13" ht="17.25" customHeight="1" thickBot="1" x14ac:dyDescent="0.25">
      <c r="A46" s="18" t="s">
        <v>31</v>
      </c>
      <c r="B46" s="74">
        <f>SUM(B42,B43)</f>
        <v>374</v>
      </c>
      <c r="C46" s="74">
        <f>SUM(C42,C43)</f>
        <v>128</v>
      </c>
      <c r="D46" s="6"/>
      <c r="E46" s="19">
        <f>SUM(E42,E43)</f>
        <v>51</v>
      </c>
      <c r="F46" s="19"/>
      <c r="G46" s="19">
        <f>SUM(G42,G43)</f>
        <v>17</v>
      </c>
      <c r="H46" s="19">
        <f>SUM(H42,H43)</f>
        <v>66</v>
      </c>
      <c r="I46" s="19">
        <f>SUM(I42,I43)</f>
        <v>11</v>
      </c>
      <c r="J46" s="19">
        <f>SUM(J42,J43)</f>
        <v>32</v>
      </c>
      <c r="K46" s="19">
        <f>SUM(K42,K43)</f>
        <v>22</v>
      </c>
      <c r="L46" s="19"/>
      <c r="M46" s="19">
        <f>SUM(M42,M43)</f>
        <v>47</v>
      </c>
    </row>
    <row r="47" spans="1:13" ht="12" customHeight="1" x14ac:dyDescent="0.2">
      <c r="A47" s="20" t="s">
        <v>34</v>
      </c>
      <c r="B47" s="21"/>
      <c r="C47" s="21"/>
      <c r="E47" s="22"/>
      <c r="F47" s="22"/>
      <c r="G47" s="22"/>
      <c r="H47" s="22"/>
      <c r="I47" s="22"/>
      <c r="J47" s="22"/>
      <c r="K47" s="22"/>
      <c r="L47" s="22"/>
      <c r="M47" s="22"/>
    </row>
    <row r="48" spans="1:13" ht="12" customHeight="1" x14ac:dyDescent="0.2">
      <c r="A48" s="23" t="s">
        <v>73</v>
      </c>
      <c r="B48" s="21"/>
      <c r="C48" s="21"/>
      <c r="E48" s="22"/>
      <c r="F48" s="22"/>
      <c r="G48" s="22"/>
      <c r="H48" s="22"/>
      <c r="I48" s="22"/>
      <c r="J48" s="22"/>
      <c r="K48" s="22"/>
      <c r="L48" s="22"/>
      <c r="M48" s="22"/>
    </row>
    <row r="49" spans="1:13" ht="12" customHeight="1" x14ac:dyDescent="0.2">
      <c r="A49" s="23" t="s">
        <v>88</v>
      </c>
    </row>
    <row r="56" spans="1:13" x14ac:dyDescent="0.2">
      <c r="A56" s="1" t="s">
        <v>2</v>
      </c>
    </row>
    <row r="57" spans="1:13" ht="13.5" thickBot="1" x14ac:dyDescent="0.25">
      <c r="A57" s="5" t="s">
        <v>81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x14ac:dyDescent="0.2">
      <c r="G58" s="75" t="s">
        <v>3</v>
      </c>
      <c r="H58" s="75"/>
      <c r="I58" s="75"/>
      <c r="J58" s="75"/>
      <c r="K58" s="75"/>
      <c r="L58" s="7"/>
    </row>
    <row r="59" spans="1:13" ht="48" x14ac:dyDescent="0.2">
      <c r="A59" s="25" t="s">
        <v>64</v>
      </c>
      <c r="B59" s="10" t="s">
        <v>0</v>
      </c>
      <c r="C59" s="11" t="s">
        <v>5</v>
      </c>
      <c r="D59" s="12"/>
      <c r="E59" s="11" t="s">
        <v>6</v>
      </c>
      <c r="F59" s="13"/>
      <c r="G59" s="11" t="s">
        <v>7</v>
      </c>
      <c r="H59" s="11" t="s">
        <v>8</v>
      </c>
      <c r="I59" s="11" t="s">
        <v>9</v>
      </c>
      <c r="J59" s="11" t="s">
        <v>10</v>
      </c>
      <c r="K59" s="11" t="s">
        <v>87</v>
      </c>
      <c r="L59" s="13"/>
      <c r="M59" s="11" t="s">
        <v>11</v>
      </c>
    </row>
    <row r="60" spans="1:13" x14ac:dyDescent="0.2">
      <c r="A60" s="35" t="s">
        <v>32</v>
      </c>
      <c r="B60" s="26"/>
      <c r="C60" s="27"/>
      <c r="E60" s="27"/>
      <c r="F60" s="28"/>
      <c r="G60" s="28"/>
      <c r="H60" s="28"/>
      <c r="I60" s="28"/>
      <c r="J60" s="28"/>
      <c r="K60" s="28"/>
      <c r="L60" s="28"/>
      <c r="M60" s="27"/>
    </row>
    <row r="61" spans="1:13" x14ac:dyDescent="0.2">
      <c r="A61" s="3" t="s">
        <v>12</v>
      </c>
      <c r="B61" s="29">
        <f>IF(B6="-","-",B6/'Kommun organ'!B5*100)</f>
        <v>47.5</v>
      </c>
      <c r="C61" s="29">
        <f>IF(C6="-","-",C6/'Kommun organ'!C5*100)</f>
        <v>36.363636363636367</v>
      </c>
      <c r="D61" s="29"/>
      <c r="E61" s="29">
        <f>IF(E6="-","-",E6/'Kommun organ'!E5*100)</f>
        <v>40</v>
      </c>
      <c r="F61" s="29"/>
      <c r="G61" s="29">
        <f>IF(G6="-","-",G6/'Kommun organ'!G5*100)</f>
        <v>60</v>
      </c>
      <c r="H61" s="29">
        <f>IF(H6="-","-",H6/'Kommun organ'!H5*100)</f>
        <v>40</v>
      </c>
      <c r="I61" s="29" t="str">
        <f>IF(I6="-","-",I6/'Kommun organ'!I5*100)</f>
        <v>-</v>
      </c>
      <c r="J61" s="29">
        <f>IF(J6="-","-",J6/'Kommun organ'!J5*100)</f>
        <v>60</v>
      </c>
      <c r="K61" s="29">
        <f>IF(K6="-","-",K6/'Kommun organ'!K5*100)</f>
        <v>60</v>
      </c>
      <c r="L61" s="29"/>
      <c r="M61" s="29">
        <f>IF(M6="-","-",M6/'Kommun organ'!M5*100)</f>
        <v>50</v>
      </c>
    </row>
    <row r="62" spans="1:13" x14ac:dyDescent="0.2">
      <c r="A62" s="3" t="s">
        <v>13</v>
      </c>
      <c r="B62" s="29">
        <f>IF(B7="-","-",B7/'Kommun organ'!B6*100)</f>
        <v>37.142857142857146</v>
      </c>
      <c r="C62" s="29">
        <f>IF(C7="-","-",C7/'Kommun organ'!C6*100)</f>
        <v>27.27272727272727</v>
      </c>
      <c r="D62" s="29"/>
      <c r="E62" s="29">
        <f>IF(E7="-","-",E7/'Kommun organ'!E6*100)</f>
        <v>50</v>
      </c>
      <c r="F62" s="29"/>
      <c r="G62" s="29" t="str">
        <f>IF(G7="-","-",G7/'Kommun organ'!G6*100)</f>
        <v>-</v>
      </c>
      <c r="H62" s="29">
        <f>IF(H7="-","-",H7/'Kommun organ'!H6*100)</f>
        <v>33.333333333333329</v>
      </c>
      <c r="I62" s="29" t="str">
        <f>IF(I7="-","-",I7/'Kommun organ'!I6*100)</f>
        <v>-</v>
      </c>
      <c r="J62" s="29">
        <f>IF(J7="-","-",J7/'Kommun organ'!J6*100)</f>
        <v>60</v>
      </c>
      <c r="K62" s="29" t="str">
        <f>IF(K7="-","-",K7/'Kommun organ'!K6*100)</f>
        <v>-</v>
      </c>
      <c r="L62" s="29"/>
      <c r="M62" s="29">
        <f>IF(M7="-","-",M7/'Kommun organ'!M6*100)</f>
        <v>33.333333333333329</v>
      </c>
    </row>
    <row r="63" spans="1:13" x14ac:dyDescent="0.2">
      <c r="A63" s="3" t="s">
        <v>14</v>
      </c>
      <c r="B63" s="29">
        <f>IF(B8="-","-",B8/'Kommun organ'!B7*100)</f>
        <v>45.454545454545453</v>
      </c>
      <c r="C63" s="29">
        <f>IF(C8="-","-",C8/'Kommun organ'!C7*100)</f>
        <v>41.17647058823529</v>
      </c>
      <c r="D63" s="29"/>
      <c r="E63" s="29">
        <f>IF(E8="-","-",E8/'Kommun organ'!E7*100)</f>
        <v>42.857142857142854</v>
      </c>
      <c r="F63" s="29"/>
      <c r="G63" s="29" t="str">
        <f>IF(G8="-","-",G8/'Kommun organ'!G7*100)</f>
        <v>-</v>
      </c>
      <c r="H63" s="29">
        <f>IF(H8="-","-",H8/'Kommun organ'!H7*100)</f>
        <v>33.333333333333329</v>
      </c>
      <c r="I63" s="29">
        <f>IF(I8="-","-",I8/'Kommun organ'!I7*100)</f>
        <v>100</v>
      </c>
      <c r="J63" s="29">
        <f>IF(J8="-","-",J8/'Kommun organ'!J7*100)</f>
        <v>57.142857142857139</v>
      </c>
      <c r="K63" s="29" t="str">
        <f>IF(K8="-","-",K8/'Kommun organ'!K7*100)</f>
        <v>-</v>
      </c>
      <c r="L63" s="29"/>
      <c r="M63" s="29">
        <f>IF(M8="-","-",M8/'Kommun organ'!M7*100)</f>
        <v>50</v>
      </c>
    </row>
    <row r="64" spans="1:13" x14ac:dyDescent="0.2">
      <c r="A64" s="3" t="s">
        <v>15</v>
      </c>
      <c r="B64" s="29">
        <f>IF(B9="-","-",B9/'Kommun organ'!B8*100)</f>
        <v>47.058823529411761</v>
      </c>
      <c r="C64" s="29">
        <f>IF(C9="-","-",C9/'Kommun organ'!C8*100)</f>
        <v>44.444444444444443</v>
      </c>
      <c r="D64" s="29"/>
      <c r="E64" s="29">
        <f>IF(E9="-","-",E9/'Kommun organ'!E8*100)</f>
        <v>40</v>
      </c>
      <c r="F64" s="29"/>
      <c r="G64" s="29">
        <f>IF(G9="-","-",G9/'Kommun organ'!G8*100)</f>
        <v>60</v>
      </c>
      <c r="H64" s="29">
        <f>IF(H9="-","-",H9/'Kommun organ'!H8*100)</f>
        <v>50</v>
      </c>
      <c r="I64" s="29" t="str">
        <f>IF(I9="-","-",I9/'Kommun organ'!I8*100)</f>
        <v>-</v>
      </c>
      <c r="J64" s="29">
        <f>IF(J9="-","-",J9/'Kommun organ'!J8*100)</f>
        <v>60</v>
      </c>
      <c r="K64" s="29" t="str">
        <f>IF(K9="-","-",K9/'Kommun organ'!K8*100)</f>
        <v>-</v>
      </c>
      <c r="L64" s="29"/>
      <c r="M64" s="29">
        <f>IF(M9="-","-",M9/'Kommun organ'!M8*100)</f>
        <v>33.333333333333329</v>
      </c>
    </row>
    <row r="65" spans="1:13" x14ac:dyDescent="0.2">
      <c r="A65" s="3" t="s">
        <v>16</v>
      </c>
      <c r="B65" s="29">
        <f>IF(B10="-","-",B10/'Kommun organ'!B9*100)</f>
        <v>41.666666666666671</v>
      </c>
      <c r="C65" s="29">
        <f>IF(C10="-","-",C10/'Kommun organ'!C9*100)</f>
        <v>44.444444444444443</v>
      </c>
      <c r="D65" s="29"/>
      <c r="E65" s="29">
        <f>IF(E10="-","-",E10/'Kommun organ'!E9*100)</f>
        <v>40</v>
      </c>
      <c r="F65" s="29"/>
      <c r="G65" s="29" t="str">
        <f>IF(G10="-","-",G10/'Kommun organ'!G9*100)</f>
        <v>-</v>
      </c>
      <c r="H65" s="29">
        <f>IF(H10="-","-",H10/'Kommun organ'!H9*100)</f>
        <v>66.666666666666657</v>
      </c>
      <c r="I65" s="29" t="str">
        <f>IF(I10="-","-",I10/'Kommun organ'!I9*100)</f>
        <v>-</v>
      </c>
      <c r="J65" s="29" t="str">
        <f>IF(J10="-","-",J10/'Kommun organ'!J9*100)</f>
        <v>-</v>
      </c>
      <c r="K65" s="29" t="str">
        <f>IF(K10="-","-",K10/'Kommun organ'!K9*100)</f>
        <v>-</v>
      </c>
      <c r="L65" s="29"/>
      <c r="M65" s="29">
        <f>IF(M10="-","-",M10/'Kommun organ'!M9*100)</f>
        <v>33.333333333333329</v>
      </c>
    </row>
    <row r="66" spans="1:13" ht="17.25" customHeight="1" x14ac:dyDescent="0.2">
      <c r="A66" s="3" t="s">
        <v>17</v>
      </c>
      <c r="B66" s="29">
        <f>IF(B11="-","-",B11/'Kommun organ'!B10*100)</f>
        <v>39.682539682539684</v>
      </c>
      <c r="C66" s="29">
        <f>IF(C11="-","-",C11/'Kommun organ'!C10*100)</f>
        <v>26.666666666666668</v>
      </c>
      <c r="D66" s="29"/>
      <c r="E66" s="29">
        <f>IF(E11="-","-",E11/'Kommun organ'!E10*100)</f>
        <v>42.857142857142854</v>
      </c>
      <c r="F66" s="29"/>
      <c r="G66" s="29">
        <f>IF(G11="-","-",G11/'Kommun organ'!G10*100)</f>
        <v>60</v>
      </c>
      <c r="H66" s="29">
        <f>IF(H11="-","-",H11/'Kommun organ'!H10*100)</f>
        <v>50</v>
      </c>
      <c r="I66" s="29" t="str">
        <f>IF(I11="-","-",I11/'Kommun organ'!I10*100)</f>
        <v>-</v>
      </c>
      <c r="J66" s="29">
        <f>IF(J11="-","-",J11/'Kommun organ'!J10*100)</f>
        <v>42.857142857142854</v>
      </c>
      <c r="K66" s="29">
        <f>IF(K11="-","-",K11/'Kommun organ'!K10*100)</f>
        <v>42.857142857142854</v>
      </c>
      <c r="L66" s="29"/>
      <c r="M66" s="29">
        <f>IF(M11="-","-",M11/'Kommun organ'!M10*100)</f>
        <v>25</v>
      </c>
    </row>
    <row r="67" spans="1:13" x14ac:dyDescent="0.2">
      <c r="A67" s="3" t="s">
        <v>18</v>
      </c>
      <c r="B67" s="29">
        <f>IF(B12="-","-",B12/'Kommun organ'!B11*100)</f>
        <v>47.619047619047613</v>
      </c>
      <c r="C67" s="29">
        <f>IF(C12="-","-",C12/'Kommun organ'!C11*100)</f>
        <v>42.857142857142854</v>
      </c>
      <c r="D67" s="29"/>
      <c r="E67" s="29">
        <f>IF(E12="-","-",E12/'Kommun organ'!E11*100)</f>
        <v>57.142857142857139</v>
      </c>
      <c r="F67" s="29"/>
      <c r="G67" s="29" t="str">
        <f>IF(G12="-","-",G12/'Kommun organ'!G11*100)</f>
        <v>-</v>
      </c>
      <c r="H67" s="29">
        <f>IF(H12="-","-",H12/'Kommun organ'!H11*100)</f>
        <v>37.5</v>
      </c>
      <c r="I67" s="29" t="str">
        <f>IF(I12="-","-",I12/'Kommun organ'!I11*100)</f>
        <v>-</v>
      </c>
      <c r="J67" s="29" t="str">
        <f>IF(J12="-","-",J12/'Kommun organ'!J11*100)</f>
        <v>-</v>
      </c>
      <c r="K67" s="29" t="str">
        <f>IF(K12="-","-",K12/'Kommun organ'!K11*100)</f>
        <v>-</v>
      </c>
      <c r="L67" s="29"/>
      <c r="M67" s="29">
        <f>IF(M12="-","-",M12/'Kommun organ'!M11*100)</f>
        <v>66.666666666666657</v>
      </c>
    </row>
    <row r="68" spans="1:13" x14ac:dyDescent="0.2">
      <c r="A68" s="3" t="s">
        <v>19</v>
      </c>
      <c r="B68" s="29">
        <f>IF(B13="-","-",B13/'Kommun organ'!B12*100)</f>
        <v>47.826086956521742</v>
      </c>
      <c r="C68" s="29">
        <f>IF(C13="-","-",C13/'Kommun organ'!C12*100)</f>
        <v>44.444444444444443</v>
      </c>
      <c r="D68" s="29"/>
      <c r="E68" s="29">
        <f>IF(E13="-","-",E13/'Kommun organ'!E12*100)</f>
        <v>40</v>
      </c>
      <c r="F68" s="29"/>
      <c r="G68" s="29" t="str">
        <f>IF(G13="-","-",G13/'Kommun organ'!G12*100)</f>
        <v>-</v>
      </c>
      <c r="H68" s="29">
        <f>IF(H13="-","-",H13/'Kommun organ'!H12*100)</f>
        <v>40</v>
      </c>
      <c r="I68" s="29" t="str">
        <f>IF(I13="-","-",I13/'Kommun organ'!I12*100)</f>
        <v>-</v>
      </c>
      <c r="J68" s="29" t="str">
        <f>IF(J13="-","-",J13/'Kommun organ'!J12*100)</f>
        <v>-</v>
      </c>
      <c r="K68" s="29" t="str">
        <f>IF(K13="-","-",K13/'Kommun organ'!K12*100)</f>
        <v>-</v>
      </c>
      <c r="L68" s="29"/>
      <c r="M68" s="29">
        <f>IF(M13="-","-",M13/'Kommun organ'!M12*100)</f>
        <v>75</v>
      </c>
    </row>
    <row r="69" spans="1:13" x14ac:dyDescent="0.2">
      <c r="A69" s="3" t="s">
        <v>20</v>
      </c>
      <c r="B69" s="29">
        <f>IF(B14="-","-",B14/'Kommun organ'!B13*100)</f>
        <v>45.652173913043477</v>
      </c>
      <c r="C69" s="29">
        <f>IF(C14="-","-",C14/'Kommun organ'!C13*100)</f>
        <v>44.444444444444443</v>
      </c>
      <c r="D69" s="29"/>
      <c r="E69" s="29">
        <f>IF(E14="-","-",E14/'Kommun organ'!E13*100)</f>
        <v>50</v>
      </c>
      <c r="F69" s="29"/>
      <c r="G69" s="29">
        <f>IF(G14="-","-",G14/'Kommun organ'!G13*100)</f>
        <v>60</v>
      </c>
      <c r="H69" s="29">
        <f>IF(H14="-","-",H14/'Kommun organ'!H13*100)</f>
        <v>40</v>
      </c>
      <c r="I69" s="29">
        <f>IF(I14="-","-",I14/'Kommun organ'!I13*100)</f>
        <v>40</v>
      </c>
      <c r="J69" s="29">
        <f>IF(J14="-","-",J14/'Kommun organ'!J13*100)</f>
        <v>60</v>
      </c>
      <c r="K69" s="29">
        <f>IF(K14="-","-",K14/'Kommun organ'!K13*100)</f>
        <v>40</v>
      </c>
      <c r="L69" s="29"/>
      <c r="M69" s="29">
        <f>IF(M14="-","-",M14/'Kommun organ'!M13*100)</f>
        <v>33.333333333333329</v>
      </c>
    </row>
    <row r="70" spans="1:13" x14ac:dyDescent="0.2">
      <c r="A70" s="3" t="s">
        <v>21</v>
      </c>
      <c r="B70" s="29">
        <f>IF(B15="-","-",B15/'Kommun organ'!B14*100)</f>
        <v>55.000000000000007</v>
      </c>
      <c r="C70" s="29">
        <f>IF(C15="-","-",C15/'Kommun organ'!C14*100)</f>
        <v>53.333333333333336</v>
      </c>
      <c r="D70" s="29"/>
      <c r="E70" s="29">
        <f>IF(E15="-","-",E15/'Kommun organ'!E14*100)</f>
        <v>50</v>
      </c>
      <c r="F70" s="29"/>
      <c r="G70" s="29" t="str">
        <f>IF(G15="-","-",G15/'Kommun organ'!G14*100)</f>
        <v>-</v>
      </c>
      <c r="H70" s="29">
        <f>IF(H15="-","-",H15/'Kommun organ'!H14*100)</f>
        <v>50</v>
      </c>
      <c r="I70" s="29" t="str">
        <f>IF(I15="-","-",I15/'Kommun organ'!I14*100)</f>
        <v>-</v>
      </c>
      <c r="J70" s="29">
        <f>IF(J15="-","-",J15/'Kommun organ'!J14*100)</f>
        <v>40</v>
      </c>
      <c r="K70" s="29" t="str">
        <f>IF(K15="-","-",K15/'Kommun organ'!K14*100)</f>
        <v>-</v>
      </c>
      <c r="L70" s="29"/>
      <c r="M70" s="29">
        <f>IF(M15="-","-",M15/'Kommun organ'!M14*100)</f>
        <v>83.333333333333343</v>
      </c>
    </row>
    <row r="71" spans="1:13" ht="17.25" customHeight="1" x14ac:dyDescent="0.2">
      <c r="A71" s="3" t="s">
        <v>22</v>
      </c>
      <c r="B71" s="29">
        <f>IF(B16="-","-",B16/'Kommun organ'!B15*100)</f>
        <v>48.275862068965516</v>
      </c>
      <c r="C71" s="29">
        <f>IF(C16="-","-",C16/'Kommun organ'!C15*100)</f>
        <v>44.444444444444443</v>
      </c>
      <c r="D71" s="29"/>
      <c r="E71" s="29">
        <f>IF(E16="-","-",E16/'Kommun organ'!E15*100)</f>
        <v>50</v>
      </c>
      <c r="F71" s="29"/>
      <c r="G71" s="29" t="str">
        <f>IF(G16="-","-",G16/'Kommun organ'!G15*100)</f>
        <v>-</v>
      </c>
      <c r="H71" s="29">
        <f>IF(H16="-","-",H16/'Kommun organ'!H15*100)</f>
        <v>40</v>
      </c>
      <c r="I71" s="29" t="str">
        <f>IF(I16="-","-",I16/'Kommun organ'!I15*100)</f>
        <v>-</v>
      </c>
      <c r="J71" s="29" t="str">
        <f>IF(J16="-","-",J16/'Kommun organ'!J15*100)</f>
        <v>-</v>
      </c>
      <c r="K71" s="29" t="str">
        <f>IF(K16="-","-",K16/'Kommun organ'!K15*100)</f>
        <v>-</v>
      </c>
      <c r="L71" s="29"/>
      <c r="M71" s="29">
        <f>IF(M16="-","-",M16/'Kommun organ'!M15*100)</f>
        <v>62.5</v>
      </c>
    </row>
    <row r="72" spans="1:13" x14ac:dyDescent="0.2">
      <c r="A72" s="3" t="s">
        <v>23</v>
      </c>
      <c r="B72" s="29">
        <f>IF(B17="-","-",B17/'Kommun organ'!B16*100)</f>
        <v>36.363636363636367</v>
      </c>
      <c r="C72" s="29">
        <f>IF(C17="-","-",C17/'Kommun organ'!C16*100)</f>
        <v>13.333333333333334</v>
      </c>
      <c r="D72" s="29"/>
      <c r="E72" s="29">
        <f>IF(E17="-","-",E17/'Kommun organ'!E16*100)</f>
        <v>42.857142857142854</v>
      </c>
      <c r="F72" s="29"/>
      <c r="G72" s="29" t="str">
        <f>IF(G17="-","-",G17/'Kommun organ'!G16*100)</f>
        <v>-</v>
      </c>
      <c r="H72" s="29">
        <f>IF(H17="-","-",H17/'Kommun organ'!H16*100)</f>
        <v>38.461538461538467</v>
      </c>
      <c r="I72" s="29" t="str">
        <f>IF(I17="-","-",I17/'Kommun organ'!I16*100)</f>
        <v>-</v>
      </c>
      <c r="J72" s="29">
        <f>IF(J17="-","-",J17/'Kommun organ'!J16*100)</f>
        <v>57.142857142857139</v>
      </c>
      <c r="K72" s="29">
        <f>IF(K17="-","-",K17/'Kommun organ'!K16*100)</f>
        <v>57.142857142857139</v>
      </c>
      <c r="L72" s="29"/>
      <c r="M72" s="29">
        <f>IF(M17="-","-",M17/'Kommun organ'!M16*100)</f>
        <v>40</v>
      </c>
    </row>
    <row r="73" spans="1:13" x14ac:dyDescent="0.2">
      <c r="A73" s="3" t="s">
        <v>24</v>
      </c>
      <c r="B73" s="29">
        <f>IF(B18="-","-",B18/'Kommun organ'!B17*100)</f>
        <v>46</v>
      </c>
      <c r="C73" s="29">
        <f>IF(C18="-","-",C18/'Kommun organ'!C17*100)</f>
        <v>33.333333333333329</v>
      </c>
      <c r="D73" s="29"/>
      <c r="E73" s="29">
        <f>IF(E18="-","-",E18/'Kommun organ'!E17*100)</f>
        <v>50</v>
      </c>
      <c r="F73" s="29"/>
      <c r="G73" s="29">
        <f>IF(G18="-","-",G18/'Kommun organ'!G17*100)</f>
        <v>40</v>
      </c>
      <c r="H73" s="29">
        <f>IF(H18="-","-",H18/'Kommun organ'!H17*100)</f>
        <v>30</v>
      </c>
      <c r="I73" s="29">
        <f>IF(I18="-","-",I18/'Kommun organ'!I17*100)</f>
        <v>80</v>
      </c>
      <c r="J73" s="29">
        <f>IF(J18="-","-",J18/'Kommun organ'!J17*100)</f>
        <v>60</v>
      </c>
      <c r="K73" s="29">
        <f>IF(K18="-","-",K18/'Kommun organ'!K17*100)</f>
        <v>60</v>
      </c>
      <c r="L73" s="29"/>
      <c r="M73" s="29">
        <f>IF(M18="-","-",M18/'Kommun organ'!M17*100)</f>
        <v>40</v>
      </c>
    </row>
    <row r="74" spans="1:13" x14ac:dyDescent="0.2">
      <c r="A74" s="3" t="s">
        <v>25</v>
      </c>
      <c r="B74" s="29">
        <f>IF(B19="-","-",B19/'Kommun organ'!B18*100)</f>
        <v>39.024390243902438</v>
      </c>
      <c r="C74" s="29">
        <f>IF(C19="-","-",C19/'Kommun organ'!C18*100)</f>
        <v>23.076923076923077</v>
      </c>
      <c r="D74" s="29"/>
      <c r="E74" s="29">
        <f>IF(E19="-","-",E19/'Kommun organ'!E18*100)</f>
        <v>40</v>
      </c>
      <c r="F74" s="29"/>
      <c r="G74" s="29" t="str">
        <f>IF(G19="-","-",G19/'Kommun organ'!G18*100)</f>
        <v>-</v>
      </c>
      <c r="H74" s="29">
        <f>IF(H19="-","-",H19/'Kommun organ'!H18*100)</f>
        <v>33.333333333333329</v>
      </c>
      <c r="I74" s="29">
        <f>IF(I19="-","-",I19/'Kommun organ'!I18*100)</f>
        <v>100</v>
      </c>
      <c r="J74" s="29">
        <f>IF(J19="-","-",J19/'Kommun organ'!J18*100)</f>
        <v>40</v>
      </c>
      <c r="K74" s="29">
        <f>IF(K19="-","-",K19/'Kommun organ'!K18*100)</f>
        <v>60</v>
      </c>
      <c r="L74" s="29"/>
      <c r="M74" s="29">
        <f>IF(M19="-","-",M19/'Kommun organ'!M18*100)</f>
        <v>50</v>
      </c>
    </row>
    <row r="75" spans="1:13" x14ac:dyDescent="0.2">
      <c r="A75" s="3" t="s">
        <v>26</v>
      </c>
      <c r="B75" s="29">
        <f>IF(B20="-","-",B20/'Kommun organ'!B19*100)</f>
        <v>51.219512195121951</v>
      </c>
      <c r="C75" s="29">
        <f>IF(C20="-","-",C20/'Kommun organ'!C19*100)</f>
        <v>55.555555555555557</v>
      </c>
      <c r="D75" s="29"/>
      <c r="E75" s="29">
        <f>IF(E20="-","-",E20/'Kommun organ'!E19*100)</f>
        <v>57.142857142857139</v>
      </c>
      <c r="F75" s="29"/>
      <c r="G75" s="29" t="str">
        <f>IF(G20="-","-",G20/'Kommun organ'!G19*100)</f>
        <v>-</v>
      </c>
      <c r="H75" s="29">
        <f>IF(H20="-","-",H20/'Kommun organ'!H19*100)</f>
        <v>50</v>
      </c>
      <c r="I75" s="29" t="str">
        <f>IF(I20="-","-",I20/'Kommun organ'!I19*100)</f>
        <v>-</v>
      </c>
      <c r="J75" s="29">
        <f>IF(J20="-","-",J20/'Kommun organ'!J19*100)</f>
        <v>60</v>
      </c>
      <c r="K75" s="29">
        <f>IF(K20="-","-",K20/'Kommun organ'!K19*100)</f>
        <v>60</v>
      </c>
      <c r="L75" s="29"/>
      <c r="M75" s="29">
        <f>IF(M20="-","-",M20/'Kommun organ'!M19*100)</f>
        <v>33.333333333333329</v>
      </c>
    </row>
    <row r="76" spans="1:13" ht="17.25" customHeight="1" x14ac:dyDescent="0.2">
      <c r="A76" s="3" t="s">
        <v>27</v>
      </c>
      <c r="B76" s="29">
        <f>IF(B21="-","-",B21/'Kommun organ'!B20*100)</f>
        <v>49.333333333333336</v>
      </c>
      <c r="C76" s="29">
        <f>IF(C21="-","-",C21/'Kommun organ'!C20*100)</f>
        <v>44.444444444444443</v>
      </c>
      <c r="D76" s="29"/>
      <c r="E76" s="29">
        <f>IF(E21="-","-",E21/'Kommun organ'!E20*100)</f>
        <v>57.142857142857139</v>
      </c>
      <c r="F76" s="29"/>
      <c r="G76" s="29">
        <f>IF(G21="-","-",G21/'Kommun organ'!G20*100)</f>
        <v>50</v>
      </c>
      <c r="H76" s="29">
        <f>IF(H21="-","-",H21/'Kommun organ'!H20*100)</f>
        <v>57.142857142857139</v>
      </c>
      <c r="I76" s="29" t="str">
        <f>IF(I21="-","-",I21/'Kommun organ'!I20*100)</f>
        <v>-</v>
      </c>
      <c r="J76" s="29">
        <f>IF(J21="-","-",J21/'Kommun organ'!J20*100)</f>
        <v>50</v>
      </c>
      <c r="K76" s="29">
        <f>IF(K21="-","-",K21/'Kommun organ'!K20*100)</f>
        <v>50</v>
      </c>
      <c r="L76" s="29"/>
      <c r="M76" s="29">
        <f>IF(M21="-","-",M21/'Kommun organ'!M20*100)</f>
        <v>33.333333333333329</v>
      </c>
    </row>
    <row r="77" spans="1:13" x14ac:dyDescent="0.2">
      <c r="A77" s="15" t="s">
        <v>28</v>
      </c>
      <c r="B77" s="29">
        <f>IF(B22="-","-",B22/'Kommun organ'!B21*100)</f>
        <v>44.645799011532127</v>
      </c>
      <c r="C77" s="29">
        <f>IF(C22="-","-",C22/'Kommun organ'!C21*100)</f>
        <v>37.569060773480665</v>
      </c>
      <c r="D77" s="29"/>
      <c r="E77" s="29">
        <f>IF(E22="-","-",E22/'Kommun organ'!E21*100)</f>
        <v>46.666666666666664</v>
      </c>
      <c r="F77" s="29"/>
      <c r="G77" s="29">
        <f>IF(G22="-","-",G22/'Kommun organ'!G21*100)</f>
        <v>56.666666666666664</v>
      </c>
      <c r="H77" s="29">
        <f>IF(H22="-","-",H22/'Kommun organ'!H21*100)</f>
        <v>41.17647058823529</v>
      </c>
      <c r="I77" s="29">
        <f>IF(I22="-","-",I22/'Kommun organ'!I21*100)</f>
        <v>42.105263157894733</v>
      </c>
      <c r="J77" s="29">
        <f>IF(J22="-","-",J22/'Kommun organ'!J21*100)</f>
        <v>54.098360655737707</v>
      </c>
      <c r="K77" s="29">
        <f>IF(K22="-","-",K22/'Kommun organ'!K21*100)</f>
        <v>53.846153846153847</v>
      </c>
      <c r="L77" s="29"/>
      <c r="M77" s="29">
        <f>IF(M22="-","-",M22/'Kommun organ'!M21*100)</f>
        <v>47.058823529411761</v>
      </c>
    </row>
    <row r="78" spans="1:13" x14ac:dyDescent="0.2">
      <c r="A78" s="17" t="s">
        <v>29</v>
      </c>
      <c r="B78" s="29">
        <f>IF(B23="-","-",B23/'Kommun organ'!B22*100)</f>
        <v>42.89544235924933</v>
      </c>
      <c r="C78" s="29">
        <f>IF(C23="-","-",C23/'Kommun organ'!C22*100)</f>
        <v>35.199999999999996</v>
      </c>
      <c r="D78" s="29"/>
      <c r="E78" s="29">
        <f>IF(E23="-","-",E23/'Kommun organ'!E22*100)</f>
        <v>46.428571428571431</v>
      </c>
      <c r="F78" s="29"/>
      <c r="G78" s="29">
        <f>IF(G23="-","-",G23/'Kommun organ'!G22*100)</f>
        <v>60</v>
      </c>
      <c r="H78" s="29">
        <f>IF(H23="-","-",H23/'Kommun organ'!H22*100)</f>
        <v>41.269841269841265</v>
      </c>
      <c r="I78" s="29">
        <f>IF(I23="-","-",I23/'Kommun organ'!I22*100)</f>
        <v>28.571428571428569</v>
      </c>
      <c r="J78" s="29">
        <f>IF(J23="-","-",J23/'Kommun organ'!J22*100)</f>
        <v>50</v>
      </c>
      <c r="K78" s="29">
        <f>IF(K23="-","-",K23/'Kommun organ'!K22*100)</f>
        <v>52.631578947368418</v>
      </c>
      <c r="L78" s="29"/>
      <c r="M78" s="29">
        <f>IF(M23="-","-",M23/'Kommun organ'!M22*100)</f>
        <v>49.122807017543856</v>
      </c>
    </row>
    <row r="79" spans="1:13" x14ac:dyDescent="0.2">
      <c r="A79" s="15" t="s">
        <v>30</v>
      </c>
      <c r="B79" s="29">
        <f>IF(B24="-","-",B24/'Kommun organ'!B23*100)</f>
        <v>47.435897435897431</v>
      </c>
      <c r="C79" s="29">
        <f>IF(C24="-","-",C24/'Kommun organ'!C23*100)</f>
        <v>42.857142857142854</v>
      </c>
      <c r="D79" s="29"/>
      <c r="E79" s="29">
        <f>IF(E24="-","-",E24/'Kommun organ'!E23*100)</f>
        <v>47.058823529411761</v>
      </c>
      <c r="F79" s="29"/>
      <c r="G79" s="29">
        <f>IF(G24="-","-",G24/'Kommun organ'!G23*100)</f>
        <v>55.000000000000007</v>
      </c>
      <c r="H79" s="29">
        <f>IF(H24="-","-",H24/'Kommun organ'!H23*100)</f>
        <v>41.025641025641022</v>
      </c>
      <c r="I79" s="29">
        <f>IF(I24="-","-",I24/'Kommun organ'!I23*100)</f>
        <v>50</v>
      </c>
      <c r="J79" s="29">
        <f>IF(J24="-","-",J24/'Kommun organ'!J23*100)</f>
        <v>60</v>
      </c>
      <c r="K79" s="29">
        <f>IF(K24="-","-",K24/'Kommun organ'!K23*100)</f>
        <v>55.000000000000007</v>
      </c>
      <c r="L79" s="29"/>
      <c r="M79" s="29">
        <f>IF(M24="-","-",M24/'Kommun organ'!M23*100)</f>
        <v>42.857142857142854</v>
      </c>
    </row>
    <row r="80" spans="1:13" ht="17.25" customHeight="1" x14ac:dyDescent="0.2">
      <c r="A80" s="24" t="s">
        <v>31</v>
      </c>
      <c r="B80" s="30">
        <f>IF(B25="-","-",B25/'Kommun organ'!B24*100)</f>
        <v>45.161290322580641</v>
      </c>
      <c r="C80" s="30">
        <f>IF(C25="-","-",C25/'Kommun organ'!C24*100)</f>
        <v>38.461538461538467</v>
      </c>
      <c r="D80" s="30"/>
      <c r="E80" s="30">
        <f>IF(E25="-","-",E25/'Kommun organ'!E24*100)</f>
        <v>47.422680412371129</v>
      </c>
      <c r="F80" s="30"/>
      <c r="G80" s="30">
        <f>IF(G25="-","-",G25/'Kommun organ'!G24*100)</f>
        <v>55.26315789473685</v>
      </c>
      <c r="H80" s="30">
        <f>IF(H25="-","-",H25/'Kommun organ'!H24*100)</f>
        <v>43.103448275862064</v>
      </c>
      <c r="I80" s="30">
        <f>IF(I25="-","-",I25/'Kommun organ'!I24*100)</f>
        <v>42.105263157894733</v>
      </c>
      <c r="J80" s="30">
        <f>IF(J25="-","-",J25/'Kommun organ'!J24*100)</f>
        <v>53.623188405797109</v>
      </c>
      <c r="K80" s="30">
        <f>IF(K25="-","-",K25/'Kommun organ'!K24*100)</f>
        <v>53.191489361702125</v>
      </c>
      <c r="L80" s="30"/>
      <c r="M80" s="30">
        <f>IF(M25="-","-",M25/'Kommun organ'!M24*100)</f>
        <v>46.590909090909086</v>
      </c>
    </row>
    <row r="81" spans="1:13" ht="17.25" customHeight="1" x14ac:dyDescent="0.2">
      <c r="A81" s="24" t="s">
        <v>33</v>
      </c>
      <c r="B81" s="31"/>
      <c r="C81" s="31"/>
      <c r="D81" s="29"/>
      <c r="E81" s="32"/>
      <c r="F81" s="32"/>
      <c r="G81" s="32"/>
      <c r="H81" s="32"/>
      <c r="I81" s="32"/>
      <c r="J81" s="32"/>
      <c r="K81" s="32"/>
      <c r="L81" s="32"/>
      <c r="M81" s="32"/>
    </row>
    <row r="82" spans="1:13" x14ac:dyDescent="0.2">
      <c r="A82" s="3" t="s">
        <v>12</v>
      </c>
      <c r="B82" s="29">
        <f>IF(B27="-","-",B27/'Kommun organ'!B5*100)</f>
        <v>52.5</v>
      </c>
      <c r="C82" s="29">
        <f>IF(C27="-","-",C27/'Kommun organ'!C5*100)</f>
        <v>63.636363636363633</v>
      </c>
      <c r="D82" s="29"/>
      <c r="E82" s="29">
        <f>IF(E27="-","-",E27/'Kommun organ'!E5*100)</f>
        <v>60</v>
      </c>
      <c r="F82" s="29"/>
      <c r="G82" s="29">
        <f>IF(G27="-","-",G27/'Kommun organ'!G5*100)</f>
        <v>40</v>
      </c>
      <c r="H82" s="29">
        <f>IF(H27="-","-",H27/'Kommun organ'!H5*100)</f>
        <v>60</v>
      </c>
      <c r="I82" s="29" t="str">
        <f>IF(I27="-","-",I27/'Kommun organ'!I5*100)</f>
        <v>-</v>
      </c>
      <c r="J82" s="29">
        <f>IF(J27="-","-",J27/'Kommun organ'!J5*100)</f>
        <v>40</v>
      </c>
      <c r="K82" s="29">
        <f>IF(K27="-","-",K27/'Kommun organ'!K5*100)</f>
        <v>40</v>
      </c>
      <c r="L82" s="29"/>
      <c r="M82" s="29">
        <f>IF(M27="-","-",M27/'Kommun organ'!M5*100)</f>
        <v>50</v>
      </c>
    </row>
    <row r="83" spans="1:13" x14ac:dyDescent="0.2">
      <c r="A83" s="3" t="s">
        <v>13</v>
      </c>
      <c r="B83" s="29">
        <f>IF(B28="-","-",B28/'Kommun organ'!B6*100)</f>
        <v>62.857142857142854</v>
      </c>
      <c r="C83" s="29">
        <f>IF(C28="-","-",C28/'Kommun organ'!C6*100)</f>
        <v>72.727272727272734</v>
      </c>
      <c r="D83" s="29"/>
      <c r="E83" s="29">
        <f>IF(E28="-","-",E28/'Kommun organ'!E6*100)</f>
        <v>50</v>
      </c>
      <c r="F83" s="29"/>
      <c r="G83" s="29" t="str">
        <f>IF(G28="-","-",G28/'Kommun organ'!G6*100)</f>
        <v>-</v>
      </c>
      <c r="H83" s="29">
        <f>IF(H28="-","-",H28/'Kommun organ'!H6*100)</f>
        <v>66.666666666666657</v>
      </c>
      <c r="I83" s="29">
        <f>IF(I28="-","-",I28/'Kommun organ'!I6*100)</f>
        <v>100</v>
      </c>
      <c r="J83" s="29">
        <f>IF(J28="-","-",J28/'Kommun organ'!J6*100)</f>
        <v>40</v>
      </c>
      <c r="K83" s="29" t="str">
        <f>IF(K28="-","-",K28/'Kommun organ'!K6*100)</f>
        <v>-</v>
      </c>
      <c r="L83" s="29"/>
      <c r="M83" s="29">
        <f>IF(M28="-","-",M28/'Kommun organ'!M6*100)</f>
        <v>66.666666666666657</v>
      </c>
    </row>
    <row r="84" spans="1:13" x14ac:dyDescent="0.2">
      <c r="A84" s="3" t="s">
        <v>14</v>
      </c>
      <c r="B84" s="29">
        <f>IF(B29="-","-",B29/'Kommun organ'!B7*100)</f>
        <v>54.54545454545454</v>
      </c>
      <c r="C84" s="29">
        <f>IF(C29="-","-",C29/'Kommun organ'!C7*100)</f>
        <v>58.82352941176471</v>
      </c>
      <c r="D84" s="29"/>
      <c r="E84" s="29">
        <f>IF(E29="-","-",E29/'Kommun organ'!E7*100)</f>
        <v>57.142857142857139</v>
      </c>
      <c r="F84" s="29"/>
      <c r="G84" s="29" t="str">
        <f>IF(G29="-","-",G29/'Kommun organ'!G7*100)</f>
        <v>-</v>
      </c>
      <c r="H84" s="29">
        <f>IF(H29="-","-",H29/'Kommun organ'!H7*100)</f>
        <v>66.666666666666657</v>
      </c>
      <c r="I84" s="29" t="str">
        <f>IF(I29="-","-",I29/'Kommun organ'!I7*100)</f>
        <v>-</v>
      </c>
      <c r="J84" s="29">
        <f>IF(J29="-","-",J29/'Kommun organ'!J7*100)</f>
        <v>42.857142857142854</v>
      </c>
      <c r="K84" s="29" t="str">
        <f>IF(K29="-","-",K29/'Kommun organ'!K7*100)</f>
        <v>-</v>
      </c>
      <c r="L84" s="29"/>
      <c r="M84" s="29">
        <f>IF(M29="-","-",M29/'Kommun organ'!M7*100)</f>
        <v>50</v>
      </c>
    </row>
    <row r="85" spans="1:13" x14ac:dyDescent="0.2">
      <c r="A85" s="3" t="s">
        <v>15</v>
      </c>
      <c r="B85" s="29">
        <f>IF(B30="-","-",B30/'Kommun organ'!B8*100)</f>
        <v>52.941176470588239</v>
      </c>
      <c r="C85" s="29">
        <f>IF(C30="-","-",C30/'Kommun organ'!C8*100)</f>
        <v>55.555555555555557</v>
      </c>
      <c r="D85" s="29"/>
      <c r="E85" s="29">
        <f>IF(E30="-","-",E30/'Kommun organ'!E8*100)</f>
        <v>60</v>
      </c>
      <c r="F85" s="29"/>
      <c r="G85" s="29">
        <f>IF(G30="-","-",G30/'Kommun organ'!G8*100)</f>
        <v>40</v>
      </c>
      <c r="H85" s="29">
        <f>IF(H30="-","-",H30/'Kommun organ'!H8*100)</f>
        <v>50</v>
      </c>
      <c r="I85" s="29">
        <f>IF(I30="-","-",I30/'Kommun organ'!I8*100)</f>
        <v>100</v>
      </c>
      <c r="J85" s="29">
        <f>IF(J30="-","-",J30/'Kommun organ'!J8*100)</f>
        <v>40</v>
      </c>
      <c r="K85" s="29" t="str">
        <f>IF(K30="-","-",K30/'Kommun organ'!K8*100)</f>
        <v>-</v>
      </c>
      <c r="L85" s="29"/>
      <c r="M85" s="29">
        <f>IF(M30="-","-",M30/'Kommun organ'!M8*100)</f>
        <v>66.666666666666657</v>
      </c>
    </row>
    <row r="86" spans="1:13" x14ac:dyDescent="0.2">
      <c r="A86" s="3" t="s">
        <v>16</v>
      </c>
      <c r="B86" s="29">
        <f>IF(B31="-","-",B31/'Kommun organ'!B9*100)</f>
        <v>58.333333333333336</v>
      </c>
      <c r="C86" s="29">
        <f>IF(C31="-","-",C31/'Kommun organ'!C9*100)</f>
        <v>55.555555555555557</v>
      </c>
      <c r="D86" s="29"/>
      <c r="E86" s="29">
        <f>IF(E31="-","-",E31/'Kommun organ'!E9*100)</f>
        <v>60</v>
      </c>
      <c r="F86" s="29"/>
      <c r="G86" s="29" t="str">
        <f>IF(G31="-","-",G31/'Kommun organ'!G9*100)</f>
        <v>-</v>
      </c>
      <c r="H86" s="29">
        <f>IF(H31="-","-",H31/'Kommun organ'!H9*100)</f>
        <v>33.333333333333329</v>
      </c>
      <c r="I86" s="29">
        <f>IF(I31="-","-",I31/'Kommun organ'!I9*100)</f>
        <v>100</v>
      </c>
      <c r="J86" s="29" t="str">
        <f>IF(J31="-","-",J31/'Kommun organ'!J9*100)</f>
        <v>-</v>
      </c>
      <c r="K86" s="29" t="str">
        <f>IF(K31="-","-",K31/'Kommun organ'!K9*100)</f>
        <v>-</v>
      </c>
      <c r="L86" s="29"/>
      <c r="M86" s="29">
        <f>IF(M31="-","-",M31/'Kommun organ'!M9*100)</f>
        <v>66.666666666666657</v>
      </c>
    </row>
    <row r="87" spans="1:13" ht="17.25" customHeight="1" x14ac:dyDescent="0.2">
      <c r="A87" s="3" t="s">
        <v>17</v>
      </c>
      <c r="B87" s="29">
        <f>IF(B32="-","-",B32/'Kommun organ'!B10*100)</f>
        <v>60.317460317460316</v>
      </c>
      <c r="C87" s="29">
        <f>IF(C32="-","-",C32/'Kommun organ'!C10*100)</f>
        <v>73.333333333333329</v>
      </c>
      <c r="D87" s="29"/>
      <c r="E87" s="29">
        <f>IF(E32="-","-",E32/'Kommun organ'!E10*100)</f>
        <v>57.142857142857139</v>
      </c>
      <c r="F87" s="29"/>
      <c r="G87" s="29">
        <f>IF(G32="-","-",G32/'Kommun organ'!G10*100)</f>
        <v>40</v>
      </c>
      <c r="H87" s="29">
        <f>IF(H32="-","-",H32/'Kommun organ'!H10*100)</f>
        <v>50</v>
      </c>
      <c r="I87" s="29">
        <f>IF(I32="-","-",I32/'Kommun organ'!I10*100)</f>
        <v>100</v>
      </c>
      <c r="J87" s="29">
        <f>IF(J32="-","-",J32/'Kommun organ'!J10*100)</f>
        <v>57.142857142857139</v>
      </c>
      <c r="K87" s="29">
        <f>IF(K32="-","-",K32/'Kommun organ'!K10*100)</f>
        <v>57.142857142857139</v>
      </c>
      <c r="L87" s="29"/>
      <c r="M87" s="29">
        <f>IF(M32="-","-",M32/'Kommun organ'!M10*100)</f>
        <v>75</v>
      </c>
    </row>
    <row r="88" spans="1:13" x14ac:dyDescent="0.2">
      <c r="A88" s="3" t="s">
        <v>18</v>
      </c>
      <c r="B88" s="29">
        <f>IF(B33="-","-",B33/'Kommun organ'!B11*100)</f>
        <v>52.380952380952387</v>
      </c>
      <c r="C88" s="29">
        <f>IF(C33="-","-",C33/'Kommun organ'!C11*100)</f>
        <v>57.142857142857139</v>
      </c>
      <c r="D88" s="29"/>
      <c r="E88" s="29">
        <f>IF(E33="-","-",E33/'Kommun organ'!E11*100)</f>
        <v>42.857142857142854</v>
      </c>
      <c r="F88" s="29"/>
      <c r="G88" s="29" t="str">
        <f>IF(G33="-","-",G33/'Kommun organ'!G11*100)</f>
        <v>-</v>
      </c>
      <c r="H88" s="29">
        <f>IF(H33="-","-",H33/'Kommun organ'!H11*100)</f>
        <v>62.5</v>
      </c>
      <c r="I88" s="29" t="str">
        <f>IF(I33="-","-",I33/'Kommun organ'!I11*100)</f>
        <v>-</v>
      </c>
      <c r="J88" s="29" t="str">
        <f>IF(J33="-","-",J33/'Kommun organ'!J11*100)</f>
        <v>-</v>
      </c>
      <c r="K88" s="29" t="str">
        <f>IF(K33="-","-",K33/'Kommun organ'!K11*100)</f>
        <v>-</v>
      </c>
      <c r="L88" s="29"/>
      <c r="M88" s="29">
        <f>IF(M33="-","-",M33/'Kommun organ'!M11*100)</f>
        <v>33.333333333333329</v>
      </c>
    </row>
    <row r="89" spans="1:13" x14ac:dyDescent="0.2">
      <c r="A89" s="3" t="s">
        <v>19</v>
      </c>
      <c r="B89" s="29">
        <f>IF(B34="-","-",B34/'Kommun organ'!B12*100)</f>
        <v>52.173913043478258</v>
      </c>
      <c r="C89" s="29">
        <f>IF(C34="-","-",C34/'Kommun organ'!C12*100)</f>
        <v>55.555555555555557</v>
      </c>
      <c r="D89" s="29"/>
      <c r="E89" s="29">
        <f>IF(E34="-","-",E34/'Kommun organ'!E12*100)</f>
        <v>60</v>
      </c>
      <c r="F89" s="29"/>
      <c r="G89" s="29" t="str">
        <f>IF(G34="-","-",G34/'Kommun organ'!G12*100)</f>
        <v>-</v>
      </c>
      <c r="H89" s="29">
        <f>IF(H34="-","-",H34/'Kommun organ'!H12*100)</f>
        <v>60</v>
      </c>
      <c r="I89" s="29" t="str">
        <f>IF(I34="-","-",I34/'Kommun organ'!I12*100)</f>
        <v>-</v>
      </c>
      <c r="J89" s="29" t="str">
        <f>IF(J34="-","-",J34/'Kommun organ'!J12*100)</f>
        <v>-</v>
      </c>
      <c r="K89" s="29" t="str">
        <f>IF(K34="-","-",K34/'Kommun organ'!K12*100)</f>
        <v>-</v>
      </c>
      <c r="L89" s="29"/>
      <c r="M89" s="29">
        <f>IF(M34="-","-",M34/'Kommun organ'!M12*100)</f>
        <v>25</v>
      </c>
    </row>
    <row r="90" spans="1:13" x14ac:dyDescent="0.2">
      <c r="A90" s="3" t="s">
        <v>20</v>
      </c>
      <c r="B90" s="29">
        <f>IF(B35="-","-",B35/'Kommun organ'!B13*100)</f>
        <v>54.347826086956516</v>
      </c>
      <c r="C90" s="29">
        <f>IF(C35="-","-",C35/'Kommun organ'!C13*100)</f>
        <v>55.555555555555557</v>
      </c>
      <c r="D90" s="29"/>
      <c r="E90" s="29">
        <f>IF(E35="-","-",E35/'Kommun organ'!E13*100)</f>
        <v>50</v>
      </c>
      <c r="F90" s="29"/>
      <c r="G90" s="29">
        <f>IF(G35="-","-",G35/'Kommun organ'!G13*100)</f>
        <v>40</v>
      </c>
      <c r="H90" s="29">
        <f>IF(H35="-","-",H35/'Kommun organ'!H13*100)</f>
        <v>60</v>
      </c>
      <c r="I90" s="29">
        <f>IF(I35="-","-",I35/'Kommun organ'!I13*100)</f>
        <v>60</v>
      </c>
      <c r="J90" s="29">
        <f>IF(J35="-","-",J35/'Kommun organ'!J13*100)</f>
        <v>40</v>
      </c>
      <c r="K90" s="29">
        <f>IF(K35="-","-",K35/'Kommun organ'!K13*100)</f>
        <v>60</v>
      </c>
      <c r="L90" s="29"/>
      <c r="M90" s="29">
        <f>IF(M35="-","-",M35/'Kommun organ'!M13*100)</f>
        <v>66.666666666666657</v>
      </c>
    </row>
    <row r="91" spans="1:13" x14ac:dyDescent="0.2">
      <c r="A91" s="3" t="s">
        <v>21</v>
      </c>
      <c r="B91" s="29">
        <f>IF(B36="-","-",B36/'Kommun organ'!B14*100)</f>
        <v>45</v>
      </c>
      <c r="C91" s="29">
        <f>IF(C36="-","-",C36/'Kommun organ'!C14*100)</f>
        <v>46.666666666666664</v>
      </c>
      <c r="D91" s="29"/>
      <c r="E91" s="29">
        <f>IF(E36="-","-",E36/'Kommun organ'!E14*100)</f>
        <v>50</v>
      </c>
      <c r="F91" s="29"/>
      <c r="G91" s="29" t="str">
        <f>IF(G36="-","-",G36/'Kommun organ'!G14*100)</f>
        <v>-</v>
      </c>
      <c r="H91" s="29">
        <f>IF(H36="-","-",H36/'Kommun organ'!H14*100)</f>
        <v>50</v>
      </c>
      <c r="I91" s="29" t="str">
        <f>IF(I36="-","-",I36/'Kommun organ'!I14*100)</f>
        <v>-</v>
      </c>
      <c r="J91" s="29">
        <f>IF(J36="-","-",J36/'Kommun organ'!J14*100)</f>
        <v>60</v>
      </c>
      <c r="K91" s="29" t="str">
        <f>IF(K36="-","-",K36/'Kommun organ'!K14*100)</f>
        <v>-</v>
      </c>
      <c r="L91" s="29"/>
      <c r="M91" s="29">
        <f>IF(M36="-","-",M36/'Kommun organ'!M14*100)</f>
        <v>16.666666666666664</v>
      </c>
    </row>
    <row r="92" spans="1:13" ht="17.25" customHeight="1" x14ac:dyDescent="0.2">
      <c r="A92" s="3" t="s">
        <v>22</v>
      </c>
      <c r="B92" s="29">
        <f>IF(B37="-","-",B37/'Kommun organ'!B15*100)</f>
        <v>51.724137931034484</v>
      </c>
      <c r="C92" s="29">
        <f>IF(C37="-","-",C37/'Kommun organ'!C15*100)</f>
        <v>55.555555555555557</v>
      </c>
      <c r="D92" s="29"/>
      <c r="E92" s="29">
        <f>IF(E37="-","-",E37/'Kommun organ'!E15*100)</f>
        <v>50</v>
      </c>
      <c r="F92" s="29"/>
      <c r="G92" s="29" t="str">
        <f>IF(G37="-","-",G37/'Kommun organ'!G15*100)</f>
        <v>-</v>
      </c>
      <c r="H92" s="29">
        <f>IF(H37="-","-",H37/'Kommun organ'!H15*100)</f>
        <v>60</v>
      </c>
      <c r="I92" s="29">
        <f>IF(I37="-","-",I37/'Kommun organ'!I15*100)</f>
        <v>100</v>
      </c>
      <c r="J92" s="29" t="str">
        <f>IF(J37="-","-",J37/'Kommun organ'!J15*100)</f>
        <v>-</v>
      </c>
      <c r="K92" s="29" t="str">
        <f>IF(K37="-","-",K37/'Kommun organ'!K15*100)</f>
        <v>-</v>
      </c>
      <c r="L92" s="29"/>
      <c r="M92" s="29">
        <f>IF(M37="-","-",M37/'Kommun organ'!M15*100)</f>
        <v>37.5</v>
      </c>
    </row>
    <row r="93" spans="1:13" x14ac:dyDescent="0.2">
      <c r="A93" s="3" t="s">
        <v>23</v>
      </c>
      <c r="B93" s="29">
        <f>IF(B38="-","-",B38/'Kommun organ'!B16*100)</f>
        <v>63.636363636363633</v>
      </c>
      <c r="C93" s="29">
        <f>IF(C38="-","-",C38/'Kommun organ'!C16*100)</f>
        <v>86.666666666666671</v>
      </c>
      <c r="D93" s="29"/>
      <c r="E93" s="29">
        <f>IF(E38="-","-",E38/'Kommun organ'!E16*100)</f>
        <v>57.142857142857139</v>
      </c>
      <c r="F93" s="29"/>
      <c r="G93" s="29" t="str">
        <f>IF(G38="-","-",G38/'Kommun organ'!G16*100)</f>
        <v>-</v>
      </c>
      <c r="H93" s="29">
        <f>IF(H38="-","-",H38/'Kommun organ'!H16*100)</f>
        <v>61.53846153846154</v>
      </c>
      <c r="I93" s="29">
        <f>IF(I38="-","-",I38/'Kommun organ'!I16*100)</f>
        <v>100</v>
      </c>
      <c r="J93" s="29">
        <f>IF(J38="-","-",J38/'Kommun organ'!J16*100)</f>
        <v>42.857142857142854</v>
      </c>
      <c r="K93" s="29">
        <f>IF(K38="-","-",K38/'Kommun organ'!K16*100)</f>
        <v>42.857142857142854</v>
      </c>
      <c r="L93" s="29"/>
      <c r="M93" s="29">
        <f>IF(M38="-","-",M38/'Kommun organ'!M16*100)</f>
        <v>60</v>
      </c>
    </row>
    <row r="94" spans="1:13" x14ac:dyDescent="0.2">
      <c r="A94" s="3" t="s">
        <v>24</v>
      </c>
      <c r="B94" s="29">
        <f>IF(B39="-","-",B39/'Kommun organ'!B17*100)</f>
        <v>54</v>
      </c>
      <c r="C94" s="29">
        <f>IF(C39="-","-",C39/'Kommun organ'!C17*100)</f>
        <v>66.666666666666657</v>
      </c>
      <c r="D94" s="29"/>
      <c r="E94" s="29">
        <f>IF(E39="-","-",E39/'Kommun organ'!E17*100)</f>
        <v>50</v>
      </c>
      <c r="F94" s="29"/>
      <c r="G94" s="29">
        <f>IF(G39="-","-",G39/'Kommun organ'!G17*100)</f>
        <v>60</v>
      </c>
      <c r="H94" s="29">
        <f>IF(H39="-","-",H39/'Kommun organ'!H17*100)</f>
        <v>70</v>
      </c>
      <c r="I94" s="29">
        <f>IF(I39="-","-",I39/'Kommun organ'!I17*100)</f>
        <v>20</v>
      </c>
      <c r="J94" s="29">
        <f>IF(J39="-","-",J39/'Kommun organ'!J17*100)</f>
        <v>40</v>
      </c>
      <c r="K94" s="29">
        <f>IF(K39="-","-",K39/'Kommun organ'!K17*100)</f>
        <v>40</v>
      </c>
      <c r="L94" s="29"/>
      <c r="M94" s="29">
        <f>IF(M39="-","-",M39/'Kommun organ'!M17*100)</f>
        <v>60</v>
      </c>
    </row>
    <row r="95" spans="1:13" x14ac:dyDescent="0.2">
      <c r="A95" s="3" t="s">
        <v>25</v>
      </c>
      <c r="B95" s="29">
        <f>IF(B40="-","-",B40/'Kommun organ'!B18*100)</f>
        <v>60.975609756097562</v>
      </c>
      <c r="C95" s="29">
        <f>IF(C40="-","-",C40/'Kommun organ'!C18*100)</f>
        <v>76.923076923076934</v>
      </c>
      <c r="D95" s="29"/>
      <c r="E95" s="29">
        <f>IF(E40="-","-",E40/'Kommun organ'!E18*100)</f>
        <v>60</v>
      </c>
      <c r="F95" s="29"/>
      <c r="G95" s="29" t="str">
        <f>IF(G40="-","-",G40/'Kommun organ'!G18*100)</f>
        <v>-</v>
      </c>
      <c r="H95" s="29">
        <f>IF(H40="-","-",H40/'Kommun organ'!H18*100)</f>
        <v>66.666666666666657</v>
      </c>
      <c r="I95" s="29" t="str">
        <f>IF(I40="-","-",I40/'Kommun organ'!I18*100)</f>
        <v>-</v>
      </c>
      <c r="J95" s="29">
        <f>IF(J40="-","-",J40/'Kommun organ'!J18*100)</f>
        <v>60</v>
      </c>
      <c r="K95" s="29">
        <f>IF(K40="-","-",K40/'Kommun organ'!K18*100)</f>
        <v>40</v>
      </c>
      <c r="L95" s="29"/>
      <c r="M95" s="29">
        <f>IF(M40="-","-",M40/'Kommun organ'!M18*100)</f>
        <v>50</v>
      </c>
    </row>
    <row r="96" spans="1:13" x14ac:dyDescent="0.2">
      <c r="A96" s="3" t="s">
        <v>26</v>
      </c>
      <c r="B96" s="29">
        <f>IF(B41="-","-",B41/'Kommun organ'!B19*100)</f>
        <v>48.780487804878049</v>
      </c>
      <c r="C96" s="29">
        <f>IF(C41="-","-",C41/'Kommun organ'!C19*100)</f>
        <v>44.444444444444443</v>
      </c>
      <c r="D96" s="29"/>
      <c r="E96" s="29">
        <f>IF(E41="-","-",E41/'Kommun organ'!E19*100)</f>
        <v>42.857142857142854</v>
      </c>
      <c r="F96" s="29"/>
      <c r="G96" s="29" t="str">
        <f>IF(G41="-","-",G41/'Kommun organ'!G19*100)</f>
        <v>-</v>
      </c>
      <c r="H96" s="29">
        <f>IF(H41="-","-",H41/'Kommun organ'!H19*100)</f>
        <v>50</v>
      </c>
      <c r="I96" s="29">
        <f>IF(I41="-","-",I41/'Kommun organ'!I19*100)</f>
        <v>100</v>
      </c>
      <c r="J96" s="29">
        <f>IF(J41="-","-",J41/'Kommun organ'!J19*100)</f>
        <v>40</v>
      </c>
      <c r="K96" s="29">
        <f>IF(K41="-","-",K41/'Kommun organ'!K19*100)</f>
        <v>40</v>
      </c>
      <c r="L96" s="29"/>
      <c r="M96" s="29">
        <f>IF(M41="-","-",M41/'Kommun organ'!M19*100)</f>
        <v>66.666666666666657</v>
      </c>
    </row>
    <row r="97" spans="1:14" ht="17.25" customHeight="1" x14ac:dyDescent="0.2">
      <c r="A97" s="3" t="s">
        <v>27</v>
      </c>
      <c r="B97" s="29">
        <f>IF(B42="-","-",B42/'Kommun organ'!B20*100)</f>
        <v>50.666666666666671</v>
      </c>
      <c r="C97" s="29">
        <f>IF(C42="-","-",C42/'Kommun organ'!C20*100)</f>
        <v>55.555555555555557</v>
      </c>
      <c r="D97" s="29"/>
      <c r="E97" s="29">
        <f>IF(E42="-","-",E42/'Kommun organ'!E20*100)</f>
        <v>42.857142857142854</v>
      </c>
      <c r="F97" s="29"/>
      <c r="G97" s="29">
        <f>IF(G42="-","-",G42/'Kommun organ'!G20*100)</f>
        <v>50</v>
      </c>
      <c r="H97" s="29">
        <f>IF(H42="-","-",H42/'Kommun organ'!H20*100)</f>
        <v>42.857142857142854</v>
      </c>
      <c r="I97" s="29" t="str">
        <f>IF(I42="-","-",I42/'Kommun organ'!I20*100)</f>
        <v>-</v>
      </c>
      <c r="J97" s="29">
        <f>IF(J42="-","-",J42/'Kommun organ'!J20*100)</f>
        <v>50</v>
      </c>
      <c r="K97" s="29">
        <f>IF(K42="-","-",K42/'Kommun organ'!K20*100)</f>
        <v>50</v>
      </c>
      <c r="L97" s="29"/>
      <c r="M97" s="29">
        <f>IF(M42="-","-",M42/'Kommun organ'!M20*100)</f>
        <v>66.666666666666657</v>
      </c>
    </row>
    <row r="98" spans="1:14" x14ac:dyDescent="0.2">
      <c r="A98" s="15" t="s">
        <v>28</v>
      </c>
      <c r="B98" s="29">
        <f>IF(B43="-","-",B43/'Kommun organ'!B21*100)</f>
        <v>55.354200988467873</v>
      </c>
      <c r="C98" s="29">
        <f>IF(C43="-","-",C43/'Kommun organ'!C21*100)</f>
        <v>62.430939226519335</v>
      </c>
      <c r="D98" s="29"/>
      <c r="E98" s="29">
        <f>IF(E43="-","-",E43/'Kommun organ'!E21*100)</f>
        <v>53.333333333333336</v>
      </c>
      <c r="F98" s="29"/>
      <c r="G98" s="29">
        <f>IF(G43="-","-",G43/'Kommun organ'!G21*100)</f>
        <v>43.333333333333336</v>
      </c>
      <c r="H98" s="29">
        <f>IF(H43="-","-",H43/'Kommun organ'!H21*100)</f>
        <v>58.82352941176471</v>
      </c>
      <c r="I98" s="29">
        <f>IF(I43="-","-",I43/'Kommun organ'!I21*100)</f>
        <v>57.894736842105267</v>
      </c>
      <c r="J98" s="29">
        <f>IF(J43="-","-",J43/'Kommun organ'!J21*100)</f>
        <v>45.901639344262293</v>
      </c>
      <c r="K98" s="29">
        <f>IF(K43="-","-",K43/'Kommun organ'!K21*100)</f>
        <v>46.153846153846153</v>
      </c>
      <c r="L98" s="29"/>
      <c r="M98" s="29">
        <f>IF(M43="-","-",M43/'Kommun organ'!M21*100)</f>
        <v>52.941176470588239</v>
      </c>
    </row>
    <row r="99" spans="1:14" x14ac:dyDescent="0.2">
      <c r="A99" s="17" t="s">
        <v>29</v>
      </c>
      <c r="B99" s="29">
        <f>IF(B44="-","-",B44/'Kommun organ'!B22*100)</f>
        <v>57.104557640750677</v>
      </c>
      <c r="C99" s="29">
        <f>IF(C44="-","-",C44/'Kommun organ'!C22*100)</f>
        <v>64.8</v>
      </c>
      <c r="D99" s="29"/>
      <c r="E99" s="29">
        <f>IF(E44="-","-",E44/'Kommun organ'!E22*100)</f>
        <v>53.571428571428569</v>
      </c>
      <c r="F99" s="29"/>
      <c r="G99" s="29">
        <f>IF(G44="-","-",G44/'Kommun organ'!G22*100)</f>
        <v>40</v>
      </c>
      <c r="H99" s="29">
        <f>IF(H44="-","-",H44/'Kommun organ'!H22*100)</f>
        <v>58.730158730158735</v>
      </c>
      <c r="I99" s="29">
        <f>IF(I44="-","-",I44/'Kommun organ'!I22*100)</f>
        <v>71.428571428571431</v>
      </c>
      <c r="J99" s="29">
        <f>IF(J44="-","-",J44/'Kommun organ'!J22*100)</f>
        <v>50</v>
      </c>
      <c r="K99" s="29">
        <f>IF(K44="-","-",K44/'Kommun organ'!K22*100)</f>
        <v>47.368421052631575</v>
      </c>
      <c r="L99" s="29"/>
      <c r="M99" s="29">
        <f>IF(M44="-","-",M44/'Kommun organ'!M22*100)</f>
        <v>50.877192982456144</v>
      </c>
    </row>
    <row r="100" spans="1:14" x14ac:dyDescent="0.2">
      <c r="A100" s="15" t="s">
        <v>30</v>
      </c>
      <c r="B100" s="29">
        <f>IF(B45="-","-",B45/'Kommun organ'!B23*100)</f>
        <v>52.564102564102569</v>
      </c>
      <c r="C100" s="29">
        <f>IF(C45="-","-",C45/'Kommun organ'!C23*100)</f>
        <v>57.142857142857139</v>
      </c>
      <c r="D100" s="29"/>
      <c r="E100" s="29">
        <f>IF(E45="-","-",E45/'Kommun organ'!E23*100)</f>
        <v>52.941176470588239</v>
      </c>
      <c r="F100" s="29"/>
      <c r="G100" s="29">
        <f>IF(G45="-","-",G45/'Kommun organ'!G23*100)</f>
        <v>45</v>
      </c>
      <c r="H100" s="29">
        <f>IF(H45="-","-",H45/'Kommun organ'!H23*100)</f>
        <v>58.974358974358978</v>
      </c>
      <c r="I100" s="29">
        <f>IF(I45="-","-",I45/'Kommun organ'!I23*100)</f>
        <v>50</v>
      </c>
      <c r="J100" s="29">
        <f>IF(J45="-","-",J45/'Kommun organ'!J23*100)</f>
        <v>40</v>
      </c>
      <c r="K100" s="29">
        <f>IF(K45="-","-",K45/'Kommun organ'!K23*100)</f>
        <v>45</v>
      </c>
      <c r="L100" s="29"/>
      <c r="M100" s="29">
        <f>IF(M45="-","-",M45/'Kommun organ'!M23*100)</f>
        <v>57.142857142857139</v>
      </c>
    </row>
    <row r="101" spans="1:14" ht="17.25" customHeight="1" thickBot="1" x14ac:dyDescent="0.25">
      <c r="A101" s="18" t="s">
        <v>31</v>
      </c>
      <c r="B101" s="33">
        <f>IF(B46="-","-",B46/'Kommun organ'!B24*100)</f>
        <v>54.838709677419352</v>
      </c>
      <c r="C101" s="33">
        <f>IF(C46="-","-",C46/'Kommun organ'!C24*100)</f>
        <v>61.53846153846154</v>
      </c>
      <c r="D101" s="33"/>
      <c r="E101" s="33">
        <f>IF(E46="-","-",E46/'Kommun organ'!E24*100)</f>
        <v>52.577319587628871</v>
      </c>
      <c r="F101" s="33"/>
      <c r="G101" s="33">
        <f>IF(G46="-","-",G46/'Kommun organ'!G24*100)</f>
        <v>44.736842105263158</v>
      </c>
      <c r="H101" s="33">
        <f>IF(H46="-","-",H46/'Kommun organ'!H24*100)</f>
        <v>56.896551724137936</v>
      </c>
      <c r="I101" s="33">
        <f>IF(I46="-","-",I46/'Kommun organ'!I24*100)</f>
        <v>57.894736842105267</v>
      </c>
      <c r="J101" s="33">
        <f>IF(J46="-","-",J46/'Kommun organ'!J24*100)</f>
        <v>46.376811594202898</v>
      </c>
      <c r="K101" s="33">
        <f>IF(K46="-","-",K46/'Kommun organ'!K24*100)</f>
        <v>46.808510638297875</v>
      </c>
      <c r="L101" s="33"/>
      <c r="M101" s="33">
        <f>IF(M46="-","-",M46/'Kommun organ'!M24*100)</f>
        <v>53.409090909090907</v>
      </c>
    </row>
    <row r="102" spans="1:14" x14ac:dyDescent="0.2">
      <c r="A102" s="20" t="s">
        <v>35</v>
      </c>
      <c r="B102" s="21"/>
      <c r="C102" s="21"/>
      <c r="D102" s="34"/>
      <c r="E102" s="22"/>
      <c r="F102" s="22"/>
      <c r="G102" s="22"/>
      <c r="H102" s="22"/>
      <c r="I102" s="22"/>
      <c r="J102" s="22"/>
      <c r="K102" s="22"/>
      <c r="L102" s="22"/>
      <c r="M102" s="22"/>
    </row>
    <row r="103" spans="1:14" x14ac:dyDescent="0.2">
      <c r="A103" s="23" t="s">
        <v>75</v>
      </c>
      <c r="B103" s="21"/>
      <c r="C103" s="21"/>
      <c r="E103" s="22"/>
      <c r="F103" s="22"/>
      <c r="G103" s="22"/>
      <c r="H103" s="22"/>
      <c r="I103" s="22"/>
      <c r="J103" s="22"/>
      <c r="K103" s="22"/>
      <c r="L103" s="22"/>
      <c r="M103" s="22"/>
    </row>
    <row r="104" spans="1:14" x14ac:dyDescent="0.2">
      <c r="A104" s="23" t="s">
        <v>79</v>
      </c>
    </row>
    <row r="108" spans="1:14" x14ac:dyDescent="0.2"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</row>
    <row r="109" spans="1:14" x14ac:dyDescent="0.2"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</row>
    <row r="110" spans="1:14" x14ac:dyDescent="0.2"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</row>
    <row r="111" spans="1:14" x14ac:dyDescent="0.2"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</row>
    <row r="112" spans="1:14" x14ac:dyDescent="0.2"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</row>
    <row r="113" spans="2:14" x14ac:dyDescent="0.2"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2:14" x14ac:dyDescent="0.2"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</row>
    <row r="115" spans="2:14" x14ac:dyDescent="0.2"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</row>
    <row r="116" spans="2:14" x14ac:dyDescent="0.2"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</row>
    <row r="117" spans="2:14" x14ac:dyDescent="0.2"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</row>
    <row r="118" spans="2:14" x14ac:dyDescent="0.2"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</row>
    <row r="119" spans="2:14" x14ac:dyDescent="0.2"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</row>
    <row r="120" spans="2:14" x14ac:dyDescent="0.2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</row>
    <row r="121" spans="2:14" x14ac:dyDescent="0.2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</row>
    <row r="122" spans="2:14" x14ac:dyDescent="0.2"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</row>
    <row r="123" spans="2:14" x14ac:dyDescent="0.2"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</row>
    <row r="124" spans="2:14" x14ac:dyDescent="0.2"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</row>
    <row r="125" spans="2:14" x14ac:dyDescent="0.2"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</row>
    <row r="126" spans="2:14" x14ac:dyDescent="0.2"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</row>
    <row r="127" spans="2:14" x14ac:dyDescent="0.2"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</row>
    <row r="128" spans="2:14" x14ac:dyDescent="0.2">
      <c r="B128" s="43"/>
    </row>
    <row r="129" spans="2:2" x14ac:dyDescent="0.2">
      <c r="B129" s="43"/>
    </row>
    <row r="130" spans="2:2" x14ac:dyDescent="0.2">
      <c r="B130" s="43"/>
    </row>
    <row r="131" spans="2:2" x14ac:dyDescent="0.2">
      <c r="B131" s="43"/>
    </row>
    <row r="132" spans="2:2" x14ac:dyDescent="0.2">
      <c r="B132" s="43"/>
    </row>
    <row r="133" spans="2:2" x14ac:dyDescent="0.2">
      <c r="B133" s="43"/>
    </row>
    <row r="134" spans="2:2" x14ac:dyDescent="0.2">
      <c r="B134" s="43"/>
    </row>
  </sheetData>
  <mergeCells count="2">
    <mergeCell ref="G3:K3"/>
    <mergeCell ref="G58:K58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E22:M25 E43:M4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showGridLines="0" workbookViewId="0"/>
  </sheetViews>
  <sheetFormatPr defaultColWidth="11" defaultRowHeight="12" x14ac:dyDescent="0.2"/>
  <cols>
    <col min="1" max="1" width="9" style="3" customWidth="1"/>
    <col min="2" max="2" width="6.28515625" style="3" customWidth="1"/>
    <col min="3" max="3" width="10.140625" style="3" customWidth="1"/>
    <col min="4" max="4" width="1" style="3" customWidth="1"/>
    <col min="5" max="5" width="8" style="3" customWidth="1"/>
    <col min="6" max="6" width="0.7109375" style="3" customWidth="1"/>
    <col min="7" max="7" width="8.140625" style="3" customWidth="1"/>
    <col min="8" max="8" width="9" style="3" customWidth="1"/>
    <col min="9" max="9" width="9.5703125" style="3" customWidth="1"/>
    <col min="10" max="10" width="9.140625" style="3" customWidth="1"/>
    <col min="11" max="11" width="8" style="3" customWidth="1"/>
    <col min="12" max="12" width="0.85546875" style="3" customWidth="1"/>
    <col min="13" max="13" width="10" style="3" customWidth="1"/>
    <col min="14" max="14" width="1.140625" style="8" customWidth="1"/>
    <col min="15" max="16384" width="11" style="8"/>
  </cols>
  <sheetData>
    <row r="1" spans="1:13" ht="12.75" x14ac:dyDescent="0.2">
      <c r="A1" s="1" t="s">
        <v>2</v>
      </c>
      <c r="B1" s="2"/>
      <c r="C1" s="2"/>
    </row>
    <row r="2" spans="1:13" ht="26.25" customHeight="1" thickBot="1" x14ac:dyDescent="0.25">
      <c r="A2" s="5" t="s">
        <v>82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">
      <c r="G3" s="75" t="s">
        <v>3</v>
      </c>
      <c r="H3" s="75"/>
      <c r="I3" s="75"/>
      <c r="J3" s="75"/>
      <c r="K3" s="75"/>
      <c r="L3" s="7"/>
    </row>
    <row r="4" spans="1:13" ht="48" x14ac:dyDescent="0.2">
      <c r="A4" s="9" t="s">
        <v>36</v>
      </c>
      <c r="B4" s="10" t="s">
        <v>0</v>
      </c>
      <c r="C4" s="11" t="s">
        <v>5</v>
      </c>
      <c r="D4" s="12"/>
      <c r="E4" s="11" t="s">
        <v>6</v>
      </c>
      <c r="F4" s="13"/>
      <c r="G4" s="11" t="s">
        <v>7</v>
      </c>
      <c r="H4" s="11" t="s">
        <v>8</v>
      </c>
      <c r="I4" s="11" t="s">
        <v>9</v>
      </c>
      <c r="J4" s="11" t="s">
        <v>10</v>
      </c>
      <c r="K4" s="11" t="s">
        <v>87</v>
      </c>
      <c r="L4" s="13"/>
      <c r="M4" s="11" t="s">
        <v>11</v>
      </c>
    </row>
    <row r="5" spans="1:13" ht="17.25" customHeight="1" x14ac:dyDescent="0.2">
      <c r="A5" s="36" t="s">
        <v>37</v>
      </c>
      <c r="B5" s="36">
        <f>SUM(B6:B12)</f>
        <v>682</v>
      </c>
      <c r="C5" s="36">
        <f>SUM(C6:C12)</f>
        <v>208</v>
      </c>
      <c r="E5" s="36">
        <f>SUM(E6:E12)</f>
        <v>97</v>
      </c>
      <c r="F5" s="36"/>
      <c r="G5" s="36">
        <f t="shared" ref="G5:M5" si="0">SUM(G6:G12)</f>
        <v>38</v>
      </c>
      <c r="H5" s="36">
        <f t="shared" si="0"/>
        <v>116</v>
      </c>
      <c r="I5" s="36">
        <f t="shared" si="0"/>
        <v>19</v>
      </c>
      <c r="J5" s="36">
        <f t="shared" si="0"/>
        <v>69</v>
      </c>
      <c r="K5" s="36">
        <f t="shared" si="0"/>
        <v>47</v>
      </c>
      <c r="L5" s="36"/>
      <c r="M5" s="36">
        <f t="shared" si="0"/>
        <v>88</v>
      </c>
    </row>
    <row r="6" spans="1:13" ht="12" customHeight="1" x14ac:dyDescent="0.2">
      <c r="A6" s="37">
        <v>-29</v>
      </c>
      <c r="B6" s="3">
        <f t="shared" ref="B6:B11" si="1">SUM(C6:M6)</f>
        <v>34</v>
      </c>
      <c r="C6" s="3">
        <v>11</v>
      </c>
      <c r="E6" s="3">
        <v>3</v>
      </c>
      <c r="G6" s="3">
        <v>3</v>
      </c>
      <c r="H6" s="3">
        <v>6</v>
      </c>
      <c r="I6" s="3">
        <v>3</v>
      </c>
      <c r="J6" s="3">
        <v>4</v>
      </c>
      <c r="K6" s="3">
        <v>1</v>
      </c>
      <c r="M6" s="3">
        <v>3</v>
      </c>
    </row>
    <row r="7" spans="1:13" ht="12" customHeight="1" x14ac:dyDescent="0.2">
      <c r="A7" s="37" t="s">
        <v>38</v>
      </c>
      <c r="B7" s="3">
        <f t="shared" si="1"/>
        <v>107</v>
      </c>
      <c r="C7" s="3">
        <v>37</v>
      </c>
      <c r="E7" s="3">
        <v>12</v>
      </c>
      <c r="G7" s="3">
        <v>10</v>
      </c>
      <c r="H7" s="3">
        <v>18</v>
      </c>
      <c r="I7" s="3">
        <v>4</v>
      </c>
      <c r="J7" s="3">
        <v>16</v>
      </c>
      <c r="K7" s="3">
        <v>3</v>
      </c>
      <c r="M7" s="3">
        <v>7</v>
      </c>
    </row>
    <row r="8" spans="1:13" ht="12" customHeight="1" x14ac:dyDescent="0.2">
      <c r="A8" s="37" t="s">
        <v>39</v>
      </c>
      <c r="B8" s="3">
        <f t="shared" si="1"/>
        <v>145</v>
      </c>
      <c r="C8" s="3">
        <v>46</v>
      </c>
      <c r="E8" s="3">
        <v>29</v>
      </c>
      <c r="G8" s="3">
        <v>9</v>
      </c>
      <c r="H8" s="3">
        <v>24</v>
      </c>
      <c r="I8" s="3">
        <v>2</v>
      </c>
      <c r="J8" s="3">
        <v>17</v>
      </c>
      <c r="K8" s="3">
        <v>5</v>
      </c>
      <c r="M8" s="3">
        <v>13</v>
      </c>
    </row>
    <row r="9" spans="1:13" ht="12" customHeight="1" x14ac:dyDescent="0.2">
      <c r="A9" s="37" t="s">
        <v>40</v>
      </c>
      <c r="B9" s="3">
        <f t="shared" si="1"/>
        <v>185</v>
      </c>
      <c r="C9" s="3">
        <v>54</v>
      </c>
      <c r="E9" s="3">
        <v>31</v>
      </c>
      <c r="G9" s="3">
        <v>4</v>
      </c>
      <c r="H9" s="3">
        <v>28</v>
      </c>
      <c r="I9" s="3">
        <v>5</v>
      </c>
      <c r="J9" s="3">
        <v>24</v>
      </c>
      <c r="K9" s="3">
        <v>16</v>
      </c>
      <c r="M9" s="3">
        <v>23</v>
      </c>
    </row>
    <row r="10" spans="1:13" ht="12" customHeight="1" x14ac:dyDescent="0.2">
      <c r="A10" s="37" t="s">
        <v>41</v>
      </c>
      <c r="B10" s="3">
        <f t="shared" si="1"/>
        <v>152</v>
      </c>
      <c r="C10" s="3">
        <v>43</v>
      </c>
      <c r="E10" s="3">
        <v>16</v>
      </c>
      <c r="G10" s="3">
        <v>10</v>
      </c>
      <c r="H10" s="3">
        <v>31</v>
      </c>
      <c r="I10" s="14">
        <v>2</v>
      </c>
      <c r="J10" s="3">
        <v>7</v>
      </c>
      <c r="K10" s="3">
        <v>15</v>
      </c>
      <c r="M10" s="3">
        <v>28</v>
      </c>
    </row>
    <row r="11" spans="1:13" ht="12" customHeight="1" x14ac:dyDescent="0.2">
      <c r="A11" s="37" t="s">
        <v>42</v>
      </c>
      <c r="B11" s="3">
        <f t="shared" si="1"/>
        <v>59</v>
      </c>
      <c r="C11" s="3">
        <v>17</v>
      </c>
      <c r="E11" s="3">
        <v>6</v>
      </c>
      <c r="G11" s="3">
        <v>2</v>
      </c>
      <c r="H11" s="3">
        <v>9</v>
      </c>
      <c r="I11" s="14">
        <v>3</v>
      </c>
      <c r="J11" s="14">
        <v>1</v>
      </c>
      <c r="K11" s="3">
        <v>7</v>
      </c>
      <c r="M11" s="3">
        <v>14</v>
      </c>
    </row>
    <row r="12" spans="1:13" ht="12" customHeight="1" x14ac:dyDescent="0.2">
      <c r="A12" s="37"/>
    </row>
    <row r="13" spans="1:13" ht="17.25" customHeight="1" x14ac:dyDescent="0.2">
      <c r="A13" s="36" t="s">
        <v>65</v>
      </c>
    </row>
    <row r="14" spans="1:13" ht="12" customHeight="1" x14ac:dyDescent="0.2">
      <c r="A14" s="37">
        <v>-39</v>
      </c>
      <c r="B14" s="38">
        <f>SUM(B6:B7)/SUM(B6:B11)*100</f>
        <v>20.674486803519063</v>
      </c>
      <c r="C14" s="38">
        <f>SUM(C6:C7)/SUM(C6:C11)*100</f>
        <v>23.076923076923077</v>
      </c>
      <c r="E14" s="38">
        <f>SUM(E6:E7)/SUM(E6:E11)*100</f>
        <v>15.463917525773196</v>
      </c>
      <c r="F14" s="38"/>
      <c r="G14" s="38">
        <f t="shared" ref="G14:M14" si="2">SUM(G6:G7)/SUM(G6:G11)*100</f>
        <v>34.210526315789473</v>
      </c>
      <c r="H14" s="38">
        <f t="shared" si="2"/>
        <v>20.689655172413794</v>
      </c>
      <c r="I14" s="38">
        <f t="shared" si="2"/>
        <v>36.84210526315789</v>
      </c>
      <c r="J14" s="38">
        <f t="shared" si="2"/>
        <v>28.985507246376812</v>
      </c>
      <c r="K14" s="38">
        <f t="shared" si="2"/>
        <v>8.5106382978723403</v>
      </c>
      <c r="L14" s="38"/>
      <c r="M14" s="38">
        <f t="shared" si="2"/>
        <v>11.363636363636363</v>
      </c>
    </row>
    <row r="15" spans="1:13" ht="12" customHeight="1" x14ac:dyDescent="0.2">
      <c r="A15" s="37" t="s">
        <v>43</v>
      </c>
      <c r="B15" s="38">
        <f>SUM(B8:B9)/SUM(B6:B11)*100</f>
        <v>48.387096774193552</v>
      </c>
      <c r="C15" s="38">
        <f>SUM(C8:C9)/SUM(C6:C11)*100</f>
        <v>48.07692307692308</v>
      </c>
      <c r="E15" s="38">
        <f>SUM(E8:E9)/SUM(E6:E11)*100</f>
        <v>61.855670103092784</v>
      </c>
      <c r="F15" s="38"/>
      <c r="G15" s="38">
        <f t="shared" ref="G15:M15" si="3">SUM(G8:G9)/SUM(G6:G11)*100</f>
        <v>34.210526315789473</v>
      </c>
      <c r="H15" s="38">
        <f t="shared" si="3"/>
        <v>44.827586206896555</v>
      </c>
      <c r="I15" s="38">
        <f t="shared" si="3"/>
        <v>36.84210526315789</v>
      </c>
      <c r="J15" s="38">
        <f t="shared" si="3"/>
        <v>59.420289855072461</v>
      </c>
      <c r="K15" s="38">
        <f t="shared" si="3"/>
        <v>44.680851063829785</v>
      </c>
      <c r="L15" s="38"/>
      <c r="M15" s="38">
        <f t="shared" si="3"/>
        <v>40.909090909090914</v>
      </c>
    </row>
    <row r="16" spans="1:13" ht="12" customHeight="1" x14ac:dyDescent="0.2">
      <c r="A16" s="37" t="s">
        <v>44</v>
      </c>
      <c r="B16" s="38">
        <f>SUM(B10:B11)/SUM(B6:B11)*100</f>
        <v>30.938416422287389</v>
      </c>
      <c r="C16" s="38">
        <f>SUM(C10:C11)/SUM(C6:C11)*100</f>
        <v>28.846153846153843</v>
      </c>
      <c r="E16" s="38">
        <f>SUM(E10:E11)/SUM(E6:E11)*100</f>
        <v>22.680412371134022</v>
      </c>
      <c r="F16" s="38"/>
      <c r="G16" s="38">
        <f t="shared" ref="G16:M16" si="4">SUM(G10:G11)/SUM(G6:G11)*100</f>
        <v>31.578947368421051</v>
      </c>
      <c r="H16" s="38">
        <f t="shared" si="4"/>
        <v>34.482758620689658</v>
      </c>
      <c r="I16" s="39">
        <f>IF(SUM(I10:I11)=0,"-",SUM(I10:I11)/SUM(I6:I11)*100)</f>
        <v>26.315789473684209</v>
      </c>
      <c r="J16" s="38">
        <f t="shared" si="4"/>
        <v>11.594202898550725</v>
      </c>
      <c r="K16" s="38">
        <f t="shared" si="4"/>
        <v>46.808510638297875</v>
      </c>
      <c r="L16" s="38"/>
      <c r="M16" s="38">
        <f t="shared" si="4"/>
        <v>47.727272727272727</v>
      </c>
    </row>
    <row r="17" spans="1:13" ht="17.25" customHeight="1" thickBot="1" x14ac:dyDescent="0.25">
      <c r="A17" s="40" t="s">
        <v>45</v>
      </c>
      <c r="B17" s="55">
        <v>51.87096774193548</v>
      </c>
      <c r="C17" s="55">
        <v>50.894230769230766</v>
      </c>
      <c r="D17" s="72"/>
      <c r="E17" s="55">
        <v>51</v>
      </c>
      <c r="F17" s="60"/>
      <c r="G17" s="55">
        <v>48.39473684210526</v>
      </c>
      <c r="H17" s="55">
        <v>52.008620689655174</v>
      </c>
      <c r="I17" s="55">
        <v>49.684210526315788</v>
      </c>
      <c r="J17" s="55">
        <v>47.333333333333336</v>
      </c>
      <c r="K17" s="55">
        <v>57.936170212765958</v>
      </c>
      <c r="L17" s="60"/>
      <c r="M17" s="55">
        <v>57.25</v>
      </c>
    </row>
    <row r="18" spans="1:13" ht="12" customHeight="1" x14ac:dyDescent="0.2">
      <c r="A18" s="23" t="s">
        <v>75</v>
      </c>
      <c r="B18" s="38"/>
      <c r="C18" s="38"/>
    </row>
    <row r="19" spans="1:13" ht="12" customHeight="1" x14ac:dyDescent="0.2">
      <c r="A19" s="23" t="s">
        <v>88</v>
      </c>
      <c r="B19" s="38"/>
      <c r="C19" s="38"/>
    </row>
    <row r="20" spans="1:13" ht="12" customHeight="1" x14ac:dyDescent="0.2"/>
  </sheetData>
  <mergeCells count="1">
    <mergeCell ref="G3:K3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I1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8"/>
  <sheetViews>
    <sheetView showGridLines="0" workbookViewId="0"/>
  </sheetViews>
  <sheetFormatPr defaultColWidth="11" defaultRowHeight="12" x14ac:dyDescent="0.2"/>
  <cols>
    <col min="1" max="1" width="12.42578125" style="3" customWidth="1"/>
    <col min="2" max="2" width="6.28515625" style="3" customWidth="1"/>
    <col min="3" max="3" width="9.5703125" style="3" customWidth="1"/>
    <col min="4" max="4" width="1" style="3" customWidth="1"/>
    <col min="5" max="5" width="8" style="3" customWidth="1"/>
    <col min="6" max="6" width="0.7109375" style="3" customWidth="1"/>
    <col min="7" max="7" width="8.140625" style="3" customWidth="1"/>
    <col min="8" max="8" width="9.7109375" style="3" customWidth="1"/>
    <col min="9" max="9" width="9.5703125" style="3" customWidth="1"/>
    <col min="10" max="10" width="8.5703125" style="3" customWidth="1"/>
    <col min="11" max="11" width="2.7109375" style="3" customWidth="1"/>
    <col min="12" max="12" width="0.85546875" style="3" customWidth="1"/>
    <col min="13" max="13" width="7.5703125" style="3" customWidth="1"/>
    <col min="14" max="14" width="1.7109375" style="8" customWidth="1"/>
    <col min="15" max="15" width="6" style="8" customWidth="1"/>
    <col min="16" max="16" width="2.42578125" style="8" customWidth="1"/>
    <col min="17" max="20" width="6" style="8" customWidth="1"/>
    <col min="21" max="21" width="2.42578125" style="8" customWidth="1"/>
    <col min="22" max="16384" width="11" style="8"/>
  </cols>
  <sheetData>
    <row r="1" spans="1:13" ht="12.75" x14ac:dyDescent="0.2">
      <c r="A1" s="1" t="s">
        <v>2</v>
      </c>
      <c r="B1" s="2"/>
      <c r="C1" s="2"/>
    </row>
    <row r="2" spans="1:13" ht="24" customHeight="1" thickBot="1" x14ac:dyDescent="0.25">
      <c r="A2" s="2" t="s">
        <v>83</v>
      </c>
      <c r="B2" s="38"/>
    </row>
    <row r="3" spans="1:13" ht="24" x14ac:dyDescent="0.2">
      <c r="A3" s="42" t="s">
        <v>46</v>
      </c>
      <c r="B3" s="65" t="s">
        <v>0</v>
      </c>
      <c r="C3" s="65">
        <v>-29</v>
      </c>
      <c r="D3" s="65"/>
      <c r="E3" s="65" t="s">
        <v>38</v>
      </c>
      <c r="F3" s="65"/>
      <c r="G3" s="65" t="s">
        <v>39</v>
      </c>
      <c r="H3" s="65" t="s">
        <v>40</v>
      </c>
      <c r="I3" s="65" t="s">
        <v>41</v>
      </c>
      <c r="J3" s="65" t="s">
        <v>42</v>
      </c>
      <c r="K3" s="67"/>
      <c r="L3" s="65"/>
      <c r="M3" s="67" t="s">
        <v>47</v>
      </c>
    </row>
    <row r="4" spans="1:13" ht="12" customHeight="1" x14ac:dyDescent="0.2">
      <c r="A4" s="36" t="s">
        <v>0</v>
      </c>
      <c r="B4" s="68">
        <f t="shared" ref="B4:B6" si="0">SUM(B7,B10,B13,B16)</f>
        <v>682</v>
      </c>
      <c r="C4" s="68">
        <f>SUM(C7,C10,C13,C16)</f>
        <v>34</v>
      </c>
      <c r="D4" s="68"/>
      <c r="E4" s="68">
        <f>SUM(E7,E10,E13,E16)</f>
        <v>107</v>
      </c>
      <c r="F4" s="68"/>
      <c r="G4" s="68">
        <f t="shared" ref="G4:J6" si="1">SUM(G7,G10,G13,G16)</f>
        <v>145</v>
      </c>
      <c r="H4" s="68">
        <f t="shared" si="1"/>
        <v>185</v>
      </c>
      <c r="I4" s="68">
        <f t="shared" si="1"/>
        <v>152</v>
      </c>
      <c r="J4" s="68">
        <f t="shared" si="1"/>
        <v>59</v>
      </c>
      <c r="K4" s="68"/>
      <c r="M4" s="69">
        <v>51.87096774193548</v>
      </c>
    </row>
    <row r="5" spans="1:13" ht="12" customHeight="1" x14ac:dyDescent="0.2">
      <c r="A5" s="43" t="s">
        <v>32</v>
      </c>
      <c r="B5" s="43">
        <f t="shared" si="0"/>
        <v>308</v>
      </c>
      <c r="C5" s="43">
        <f>SUM(C8,C11,C14,C17)</f>
        <v>15</v>
      </c>
      <c r="D5" s="43"/>
      <c r="E5" s="43">
        <f>SUM(E8,E11,E14,E17)</f>
        <v>60</v>
      </c>
      <c r="F5" s="43"/>
      <c r="G5" s="43">
        <f t="shared" si="1"/>
        <v>70</v>
      </c>
      <c r="H5" s="43">
        <f t="shared" si="1"/>
        <v>90</v>
      </c>
      <c r="I5" s="43">
        <f t="shared" si="1"/>
        <v>52</v>
      </c>
      <c r="J5" s="43">
        <f t="shared" si="1"/>
        <v>21</v>
      </c>
      <c r="K5" s="43"/>
      <c r="M5" s="56">
        <v>50.256493506493506</v>
      </c>
    </row>
    <row r="6" spans="1:13" ht="12" customHeight="1" x14ac:dyDescent="0.2">
      <c r="A6" s="3" t="s">
        <v>33</v>
      </c>
      <c r="B6" s="43">
        <f t="shared" si="0"/>
        <v>374</v>
      </c>
      <c r="C6" s="43">
        <f>SUM(C9,C12,C15,C18)</f>
        <v>19</v>
      </c>
      <c r="D6" s="43"/>
      <c r="E6" s="43">
        <f>SUM(E9,E12,E15,E18)</f>
        <v>47</v>
      </c>
      <c r="F6" s="43"/>
      <c r="G6" s="43">
        <f t="shared" si="1"/>
        <v>75</v>
      </c>
      <c r="H6" s="43">
        <f t="shared" si="1"/>
        <v>95</v>
      </c>
      <c r="I6" s="43">
        <f t="shared" si="1"/>
        <v>100</v>
      </c>
      <c r="J6" s="43">
        <f t="shared" si="1"/>
        <v>38</v>
      </c>
      <c r="K6" s="43"/>
      <c r="M6" s="56">
        <v>53.200534759358291</v>
      </c>
    </row>
    <row r="7" spans="1:13" ht="24" customHeight="1" x14ac:dyDescent="0.2">
      <c r="A7" s="71" t="s">
        <v>5</v>
      </c>
      <c r="B7" s="68">
        <f>SUM(B8:B9)</f>
        <v>208</v>
      </c>
      <c r="C7" s="68">
        <f t="shared" ref="C7:E7" si="2">SUM(C8:C9)</f>
        <v>11</v>
      </c>
      <c r="D7" s="68"/>
      <c r="E7" s="68">
        <f t="shared" si="2"/>
        <v>37</v>
      </c>
      <c r="F7" s="68"/>
      <c r="G7" s="68">
        <f>SUM(G8:G9)</f>
        <v>46</v>
      </c>
      <c r="H7" s="68">
        <f>SUM(H8:H9)</f>
        <v>54</v>
      </c>
      <c r="I7" s="68">
        <f>SUM(I8:I9)</f>
        <v>43</v>
      </c>
      <c r="J7" s="68">
        <f>SUM(J8:J9)</f>
        <v>17</v>
      </c>
      <c r="K7" s="68"/>
      <c r="M7" s="69">
        <v>50.894230769230766</v>
      </c>
    </row>
    <row r="8" spans="1:13" ht="12" customHeight="1" x14ac:dyDescent="0.2">
      <c r="A8" s="43" t="s">
        <v>32</v>
      </c>
      <c r="B8" s="43">
        <f>SUM(C8:K8)</f>
        <v>80</v>
      </c>
      <c r="C8" s="43">
        <v>5</v>
      </c>
      <c r="D8" s="43"/>
      <c r="E8" s="43">
        <v>19</v>
      </c>
      <c r="F8" s="43"/>
      <c r="G8" s="43">
        <v>18</v>
      </c>
      <c r="H8" s="43">
        <v>22</v>
      </c>
      <c r="I8" s="43">
        <v>11</v>
      </c>
      <c r="J8" s="29">
        <v>5</v>
      </c>
      <c r="K8" s="43"/>
      <c r="M8" s="56">
        <v>48.787500000000001</v>
      </c>
    </row>
    <row r="9" spans="1:13" ht="12" customHeight="1" x14ac:dyDescent="0.2">
      <c r="A9" s="3" t="s">
        <v>33</v>
      </c>
      <c r="B9" s="43">
        <f>SUM(C9:K9)</f>
        <v>128</v>
      </c>
      <c r="C9" s="43">
        <v>6</v>
      </c>
      <c r="D9" s="43"/>
      <c r="E9" s="43">
        <v>18</v>
      </c>
      <c r="F9" s="43"/>
      <c r="G9" s="43">
        <v>28</v>
      </c>
      <c r="H9" s="43">
        <v>32</v>
      </c>
      <c r="I9" s="43">
        <v>32</v>
      </c>
      <c r="J9" s="43">
        <v>12</v>
      </c>
      <c r="K9" s="43"/>
      <c r="M9" s="56">
        <v>52.2109375</v>
      </c>
    </row>
    <row r="10" spans="1:13" ht="24" customHeight="1" x14ac:dyDescent="0.2">
      <c r="A10" s="71" t="s">
        <v>6</v>
      </c>
      <c r="B10" s="68">
        <f>SUM(B11:B12)</f>
        <v>97</v>
      </c>
      <c r="C10" s="68">
        <f t="shared" ref="C10:E10" si="3">SUM(C11:C12)</f>
        <v>3</v>
      </c>
      <c r="D10" s="68"/>
      <c r="E10" s="68">
        <f t="shared" si="3"/>
        <v>12</v>
      </c>
      <c r="F10" s="68"/>
      <c r="G10" s="68">
        <f>SUM(G11:G12)</f>
        <v>29</v>
      </c>
      <c r="H10" s="68">
        <f>SUM(H11:H12)</f>
        <v>31</v>
      </c>
      <c r="I10" s="68">
        <f>SUM(I11:I12)</f>
        <v>16</v>
      </c>
      <c r="J10" s="68">
        <f>SUM(J11:J12)</f>
        <v>6</v>
      </c>
      <c r="K10" s="68"/>
      <c r="M10" s="69">
        <v>51</v>
      </c>
    </row>
    <row r="11" spans="1:13" ht="12" customHeight="1" x14ac:dyDescent="0.2">
      <c r="A11" s="43" t="s">
        <v>32</v>
      </c>
      <c r="B11" s="43">
        <f>SUM(C11:K11)</f>
        <v>46</v>
      </c>
      <c r="C11" s="43">
        <v>1</v>
      </c>
      <c r="D11" s="43"/>
      <c r="E11" s="43">
        <v>6</v>
      </c>
      <c r="F11" s="43"/>
      <c r="G11" s="43">
        <v>18</v>
      </c>
      <c r="H11" s="43">
        <v>16</v>
      </c>
      <c r="I11" s="43">
        <v>4</v>
      </c>
      <c r="J11" s="43">
        <v>1</v>
      </c>
      <c r="K11" s="43"/>
      <c r="M11" s="56">
        <v>48.717391304347828</v>
      </c>
    </row>
    <row r="12" spans="1:13" ht="12" customHeight="1" x14ac:dyDescent="0.2">
      <c r="A12" s="3" t="s">
        <v>33</v>
      </c>
      <c r="B12" s="43">
        <f t="shared" ref="B12:B18" si="4">SUM(C12:K12)</f>
        <v>51</v>
      </c>
      <c r="C12" s="3">
        <v>2</v>
      </c>
      <c r="E12" s="3">
        <v>6</v>
      </c>
      <c r="G12" s="3">
        <v>11</v>
      </c>
      <c r="H12" s="3">
        <v>15</v>
      </c>
      <c r="I12" s="3">
        <v>12</v>
      </c>
      <c r="J12" s="3">
        <v>5</v>
      </c>
      <c r="M12" s="56">
        <v>53.058823529411768</v>
      </c>
    </row>
    <row r="13" spans="1:13" ht="17.25" customHeight="1" x14ac:dyDescent="0.2">
      <c r="A13" s="36" t="s">
        <v>48</v>
      </c>
      <c r="B13" s="68">
        <f>SUM(B14:B15)</f>
        <v>289</v>
      </c>
      <c r="C13" s="68">
        <f t="shared" ref="C13" si="5">SUM(C14:C15)</f>
        <v>17</v>
      </c>
      <c r="D13" s="68"/>
      <c r="E13" s="68">
        <f t="shared" ref="E13" si="6">SUM(E14:E15)</f>
        <v>51</v>
      </c>
      <c r="F13" s="68"/>
      <c r="G13" s="68">
        <f t="shared" ref="G13:J13" si="7">SUM(G14:G15)</f>
        <v>57</v>
      </c>
      <c r="H13" s="68">
        <f t="shared" si="7"/>
        <v>77</v>
      </c>
      <c r="I13" s="68">
        <f t="shared" si="7"/>
        <v>65</v>
      </c>
      <c r="J13" s="68">
        <f t="shared" si="7"/>
        <v>22</v>
      </c>
      <c r="K13" s="68"/>
      <c r="M13" s="69">
        <v>51.228373702422147</v>
      </c>
    </row>
    <row r="14" spans="1:13" ht="12" customHeight="1" x14ac:dyDescent="0.2">
      <c r="A14" s="43" t="s">
        <v>32</v>
      </c>
      <c r="B14" s="43">
        <f t="shared" si="4"/>
        <v>141</v>
      </c>
      <c r="C14" s="3">
        <v>7</v>
      </c>
      <c r="E14" s="3">
        <v>33</v>
      </c>
      <c r="G14" s="3">
        <v>26</v>
      </c>
      <c r="H14" s="3">
        <v>40</v>
      </c>
      <c r="I14" s="3">
        <v>25</v>
      </c>
      <c r="J14" s="3">
        <v>10</v>
      </c>
      <c r="M14" s="56">
        <v>50.078014184397162</v>
      </c>
    </row>
    <row r="15" spans="1:13" ht="12" customHeight="1" x14ac:dyDescent="0.2">
      <c r="A15" s="3" t="s">
        <v>33</v>
      </c>
      <c r="B15" s="43">
        <f t="shared" si="4"/>
        <v>148</v>
      </c>
      <c r="C15" s="3">
        <v>10</v>
      </c>
      <c r="E15" s="3">
        <v>18</v>
      </c>
      <c r="G15" s="3">
        <v>31</v>
      </c>
      <c r="H15" s="3">
        <v>37</v>
      </c>
      <c r="I15" s="3">
        <v>40</v>
      </c>
      <c r="J15" s="3">
        <v>12</v>
      </c>
      <c r="M15" s="56">
        <v>52.324324324324323</v>
      </c>
    </row>
    <row r="16" spans="1:13" ht="24" customHeight="1" x14ac:dyDescent="0.2">
      <c r="A16" s="71" t="s">
        <v>11</v>
      </c>
      <c r="B16" s="68">
        <f>SUM(B17:B18)</f>
        <v>88</v>
      </c>
      <c r="C16" s="68">
        <f t="shared" ref="C16" si="8">SUM(C17:C18)</f>
        <v>3</v>
      </c>
      <c r="D16" s="68"/>
      <c r="E16" s="68">
        <f t="shared" ref="E16" si="9">SUM(E17:E18)</f>
        <v>7</v>
      </c>
      <c r="F16" s="68"/>
      <c r="G16" s="68">
        <f t="shared" ref="G16:J16" si="10">SUM(G17:G18)</f>
        <v>13</v>
      </c>
      <c r="H16" s="68">
        <f t="shared" si="10"/>
        <v>23</v>
      </c>
      <c r="I16" s="68">
        <f t="shared" si="10"/>
        <v>28</v>
      </c>
      <c r="J16" s="68">
        <f t="shared" si="10"/>
        <v>14</v>
      </c>
      <c r="K16" s="68"/>
      <c r="M16" s="69">
        <v>57.25</v>
      </c>
    </row>
    <row r="17" spans="1:14" ht="12" customHeight="1" x14ac:dyDescent="0.2">
      <c r="A17" s="43" t="s">
        <v>32</v>
      </c>
      <c r="B17" s="43">
        <f t="shared" si="4"/>
        <v>41</v>
      </c>
      <c r="C17" s="3">
        <v>2</v>
      </c>
      <c r="E17" s="3">
        <v>2</v>
      </c>
      <c r="G17" s="3">
        <v>8</v>
      </c>
      <c r="H17" s="3">
        <v>12</v>
      </c>
      <c r="I17" s="3">
        <v>12</v>
      </c>
      <c r="J17" s="3">
        <v>5</v>
      </c>
      <c r="M17" s="56">
        <v>55.463414634146339</v>
      </c>
    </row>
    <row r="18" spans="1:14" ht="12" customHeight="1" thickBot="1" x14ac:dyDescent="0.25">
      <c r="A18" s="6" t="s">
        <v>33</v>
      </c>
      <c r="B18" s="44">
        <f t="shared" si="4"/>
        <v>47</v>
      </c>
      <c r="C18" s="45">
        <v>1</v>
      </c>
      <c r="D18" s="45"/>
      <c r="E18" s="6">
        <v>5</v>
      </c>
      <c r="F18" s="6"/>
      <c r="G18" s="6">
        <v>5</v>
      </c>
      <c r="H18" s="6">
        <v>11</v>
      </c>
      <c r="I18" s="6">
        <v>16</v>
      </c>
      <c r="J18" s="6">
        <v>9</v>
      </c>
      <c r="K18" s="6"/>
      <c r="L18" s="6"/>
      <c r="M18" s="57">
        <v>58.808510638297875</v>
      </c>
    </row>
    <row r="19" spans="1:14" ht="12" customHeight="1" x14ac:dyDescent="0.2">
      <c r="A19" s="23" t="s">
        <v>75</v>
      </c>
    </row>
    <row r="20" spans="1:14" ht="12" customHeight="1" x14ac:dyDescent="0.2">
      <c r="A20" s="23" t="s">
        <v>88</v>
      </c>
    </row>
    <row r="21" spans="1:14" x14ac:dyDescent="0.2">
      <c r="N21" s="3"/>
    </row>
    <row r="39" spans="1:8" x14ac:dyDescent="0.2">
      <c r="A39" s="41"/>
    </row>
    <row r="42" spans="1:8" x14ac:dyDescent="0.2">
      <c r="C42" s="43"/>
      <c r="H42" s="43"/>
    </row>
    <row r="43" spans="1:8" x14ac:dyDescent="0.2">
      <c r="C43" s="43"/>
      <c r="H43" s="43"/>
    </row>
    <row r="45" spans="1:8" x14ac:dyDescent="0.2">
      <c r="C45" s="43"/>
      <c r="H45" s="43"/>
    </row>
    <row r="46" spans="1:8" x14ac:dyDescent="0.2">
      <c r="C46" s="43"/>
      <c r="H46" s="43"/>
    </row>
    <row r="47" spans="1:8" x14ac:dyDescent="0.2">
      <c r="C47" s="43"/>
      <c r="H47" s="43"/>
    </row>
    <row r="48" spans="1:8" x14ac:dyDescent="0.2">
      <c r="C48" s="43"/>
      <c r="H48" s="43"/>
    </row>
  </sheetData>
  <pageMargins left="0.7" right="0.7" top="0.75" bottom="0.75" header="0.3" footer="0.3"/>
  <pageSetup paperSize="9" orientation="portrait" r:id="rId1"/>
  <ignoredErrors>
    <ignoredError sqref="B10 B13 B1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showGridLines="0" workbookViewId="0"/>
  </sheetViews>
  <sheetFormatPr defaultColWidth="11" defaultRowHeight="12" x14ac:dyDescent="0.2"/>
  <cols>
    <col min="1" max="1" width="12.42578125" style="3" customWidth="1"/>
    <col min="2" max="2" width="6.28515625" style="3" customWidth="1"/>
    <col min="3" max="3" width="9.5703125" style="3" customWidth="1"/>
    <col min="4" max="4" width="1" style="3" customWidth="1"/>
    <col min="5" max="5" width="8" style="3" customWidth="1"/>
    <col min="6" max="6" width="0.7109375" style="3" customWidth="1"/>
    <col min="7" max="7" width="8.140625" style="3" customWidth="1"/>
    <col min="8" max="8" width="9.7109375" style="3" customWidth="1"/>
    <col min="9" max="9" width="9.5703125" style="3" customWidth="1"/>
    <col min="10" max="10" width="8.5703125" style="3" customWidth="1"/>
    <col min="11" max="11" width="3.28515625" style="3" customWidth="1"/>
    <col min="12" max="12" width="0.85546875" style="3" customWidth="1"/>
    <col min="13" max="13" width="8.28515625" style="3" customWidth="1"/>
    <col min="14" max="14" width="1.5703125" style="8" customWidth="1"/>
    <col min="15" max="15" width="6.85546875" style="8" customWidth="1"/>
    <col min="16" max="16" width="2.85546875" style="8" customWidth="1"/>
    <col min="17" max="17" width="6.28515625" style="8" customWidth="1"/>
    <col min="18" max="18" width="2.5703125" style="8" customWidth="1"/>
    <col min="19" max="21" width="6.5703125" style="8" customWidth="1"/>
    <col min="22" max="23" width="5" style="8" customWidth="1"/>
    <col min="24" max="16384" width="11" style="8"/>
  </cols>
  <sheetData>
    <row r="1" spans="1:14" ht="12.75" x14ac:dyDescent="0.2">
      <c r="A1" s="1" t="s">
        <v>2</v>
      </c>
      <c r="B1" s="2"/>
      <c r="C1" s="2"/>
      <c r="N1" s="3"/>
    </row>
    <row r="2" spans="1:14" ht="21" customHeight="1" thickBot="1" x14ac:dyDescent="0.25">
      <c r="A2" s="2" t="s">
        <v>84</v>
      </c>
    </row>
    <row r="3" spans="1:14" ht="24" customHeight="1" x14ac:dyDescent="0.2">
      <c r="A3" s="42" t="s">
        <v>66</v>
      </c>
      <c r="B3" s="65" t="s">
        <v>0</v>
      </c>
      <c r="C3" s="65">
        <v>-29</v>
      </c>
      <c r="D3" s="65"/>
      <c r="E3" s="65" t="s">
        <v>38</v>
      </c>
      <c r="F3" s="66"/>
      <c r="G3" s="65" t="s">
        <v>39</v>
      </c>
      <c r="H3" s="65" t="s">
        <v>40</v>
      </c>
      <c r="I3" s="65" t="s">
        <v>41</v>
      </c>
      <c r="J3" s="65" t="s">
        <v>42</v>
      </c>
      <c r="K3" s="67"/>
      <c r="L3" s="66"/>
      <c r="M3" s="67" t="s">
        <v>47</v>
      </c>
    </row>
    <row r="4" spans="1:14" ht="17.25" customHeight="1" x14ac:dyDescent="0.2">
      <c r="A4" s="36" t="s">
        <v>31</v>
      </c>
      <c r="B4" s="68">
        <f t="shared" ref="B4:E6" si="0">SUM(B7,B10,B13)</f>
        <v>682</v>
      </c>
      <c r="C4" s="68">
        <f t="shared" si="0"/>
        <v>34</v>
      </c>
      <c r="D4" s="68"/>
      <c r="E4" s="68">
        <f t="shared" si="0"/>
        <v>107</v>
      </c>
      <c r="G4" s="68">
        <f t="shared" ref="G4:J6" si="1">SUM(G7,G10,G13)</f>
        <v>145</v>
      </c>
      <c r="H4" s="68">
        <f t="shared" si="1"/>
        <v>185</v>
      </c>
      <c r="I4" s="68">
        <f t="shared" si="1"/>
        <v>152</v>
      </c>
      <c r="J4" s="68">
        <f t="shared" si="1"/>
        <v>59</v>
      </c>
      <c r="K4" s="68"/>
      <c r="M4" s="69">
        <v>51.87096774193548</v>
      </c>
    </row>
    <row r="5" spans="1:14" ht="12" customHeight="1" x14ac:dyDescent="0.2">
      <c r="A5" s="43" t="s">
        <v>32</v>
      </c>
      <c r="B5" s="43">
        <f t="shared" si="0"/>
        <v>308</v>
      </c>
      <c r="C5" s="43">
        <f>SUM(C8,C11,C14)</f>
        <v>15</v>
      </c>
      <c r="D5" s="43"/>
      <c r="E5" s="43">
        <f t="shared" si="0"/>
        <v>60</v>
      </c>
      <c r="G5" s="43">
        <f t="shared" si="1"/>
        <v>70</v>
      </c>
      <c r="H5" s="43">
        <f t="shared" si="1"/>
        <v>90</v>
      </c>
      <c r="I5" s="43">
        <f t="shared" si="1"/>
        <v>52</v>
      </c>
      <c r="J5" s="43">
        <f t="shared" si="1"/>
        <v>21</v>
      </c>
      <c r="K5" s="43"/>
      <c r="M5" s="56">
        <v>50.256493506493506</v>
      </c>
    </row>
    <row r="6" spans="1:14" ht="12" customHeight="1" x14ac:dyDescent="0.2">
      <c r="A6" s="3" t="s">
        <v>33</v>
      </c>
      <c r="B6" s="43">
        <f t="shared" si="0"/>
        <v>374</v>
      </c>
      <c r="C6" s="43">
        <f t="shared" si="0"/>
        <v>19</v>
      </c>
      <c r="D6" s="43"/>
      <c r="E6" s="43">
        <f t="shared" si="0"/>
        <v>47</v>
      </c>
      <c r="G6" s="43">
        <f t="shared" si="1"/>
        <v>75</v>
      </c>
      <c r="H6" s="43">
        <f t="shared" si="1"/>
        <v>95</v>
      </c>
      <c r="I6" s="43">
        <f t="shared" si="1"/>
        <v>100</v>
      </c>
      <c r="J6" s="43">
        <f t="shared" si="1"/>
        <v>38</v>
      </c>
      <c r="K6" s="43"/>
      <c r="M6" s="56">
        <v>53.200534759358291</v>
      </c>
    </row>
    <row r="7" spans="1:14" ht="17.25" customHeight="1" x14ac:dyDescent="0.2">
      <c r="A7" s="36" t="s">
        <v>27</v>
      </c>
      <c r="B7" s="36">
        <f>SUM(C7:K7)</f>
        <v>75</v>
      </c>
      <c r="C7" s="46" t="str">
        <f>IF(SUM(C8:C9)=0,"-",SUM(C8:C9))</f>
        <v>-</v>
      </c>
      <c r="D7" s="36"/>
      <c r="E7" s="36">
        <f t="shared" ref="E7" si="2">SUM(E8:E9)</f>
        <v>20</v>
      </c>
      <c r="G7" s="36">
        <f>SUM(G8:G9)</f>
        <v>20</v>
      </c>
      <c r="H7" s="36">
        <f>SUM(H8:H9)</f>
        <v>17</v>
      </c>
      <c r="I7" s="36">
        <f>SUM(I8:I9)</f>
        <v>13</v>
      </c>
      <c r="J7" s="36">
        <f>SUM(J8:J9)</f>
        <v>5</v>
      </c>
      <c r="K7" s="46"/>
      <c r="M7" s="69">
        <v>49.25333333333333</v>
      </c>
    </row>
    <row r="8" spans="1:14" ht="12" customHeight="1" x14ac:dyDescent="0.2">
      <c r="A8" s="43" t="s">
        <v>32</v>
      </c>
      <c r="B8" s="3">
        <f>SUM(C8:K8)</f>
        <v>37</v>
      </c>
      <c r="C8" s="14" t="s">
        <v>1</v>
      </c>
      <c r="D8" s="14"/>
      <c r="E8" s="34">
        <v>9</v>
      </c>
      <c r="G8" s="34">
        <v>12</v>
      </c>
      <c r="H8" s="34">
        <v>10</v>
      </c>
      <c r="I8" s="34">
        <v>4</v>
      </c>
      <c r="J8" s="34">
        <v>2</v>
      </c>
      <c r="K8" s="14"/>
      <c r="M8" s="56">
        <v>48.567567567567565</v>
      </c>
    </row>
    <row r="9" spans="1:14" ht="12" customHeight="1" x14ac:dyDescent="0.2">
      <c r="A9" s="3" t="s">
        <v>33</v>
      </c>
      <c r="B9" s="3">
        <f t="shared" ref="B9:B15" si="3">SUM(C9:K9)</f>
        <v>38</v>
      </c>
      <c r="C9" s="14" t="s">
        <v>1</v>
      </c>
      <c r="D9" s="34"/>
      <c r="E9" s="34">
        <v>11</v>
      </c>
      <c r="G9" s="34">
        <v>8</v>
      </c>
      <c r="H9" s="34">
        <v>7</v>
      </c>
      <c r="I9" s="34">
        <v>9</v>
      </c>
      <c r="J9" s="34">
        <v>3</v>
      </c>
      <c r="K9" s="14"/>
      <c r="M9" s="56">
        <v>49.921052631578945</v>
      </c>
    </row>
    <row r="10" spans="1:14" ht="17.25" customHeight="1" x14ac:dyDescent="0.2">
      <c r="A10" s="36" t="s">
        <v>49</v>
      </c>
      <c r="B10" s="36">
        <f t="shared" si="3"/>
        <v>373</v>
      </c>
      <c r="C10" s="36">
        <f>SUM(C11:C12)</f>
        <v>18</v>
      </c>
      <c r="D10" s="36"/>
      <c r="E10" s="36">
        <f t="shared" ref="E10" si="4">SUM(E11:E12)</f>
        <v>47</v>
      </c>
      <c r="G10" s="36">
        <f t="shared" ref="G10:J10" si="5">SUM(G11:G12)</f>
        <v>101</v>
      </c>
      <c r="H10" s="36">
        <f t="shared" si="5"/>
        <v>115</v>
      </c>
      <c r="I10" s="36">
        <f t="shared" si="5"/>
        <v>68</v>
      </c>
      <c r="J10" s="36">
        <f t="shared" si="5"/>
        <v>24</v>
      </c>
      <c r="K10" s="36"/>
      <c r="M10" s="69">
        <v>51.305630026809652</v>
      </c>
    </row>
    <row r="11" spans="1:14" ht="12" customHeight="1" x14ac:dyDescent="0.2">
      <c r="A11" s="43" t="s">
        <v>32</v>
      </c>
      <c r="B11" s="3">
        <f t="shared" si="3"/>
        <v>160</v>
      </c>
      <c r="C11" s="34">
        <v>3</v>
      </c>
      <c r="D11" s="34"/>
      <c r="E11" s="34">
        <v>27</v>
      </c>
      <c r="G11" s="34">
        <v>46</v>
      </c>
      <c r="H11" s="34">
        <v>49</v>
      </c>
      <c r="I11" s="34">
        <v>26</v>
      </c>
      <c r="J11" s="34">
        <v>9</v>
      </c>
      <c r="K11" s="34"/>
      <c r="M11" s="56">
        <v>50.912500000000001</v>
      </c>
    </row>
    <row r="12" spans="1:14" ht="12" customHeight="1" x14ac:dyDescent="0.2">
      <c r="A12" s="3" t="s">
        <v>33</v>
      </c>
      <c r="B12" s="3">
        <f t="shared" si="3"/>
        <v>213</v>
      </c>
      <c r="C12" s="34">
        <v>15</v>
      </c>
      <c r="D12" s="34"/>
      <c r="E12" s="34">
        <v>20</v>
      </c>
      <c r="G12" s="34">
        <v>55</v>
      </c>
      <c r="H12" s="34">
        <v>66</v>
      </c>
      <c r="I12" s="34">
        <v>42</v>
      </c>
      <c r="J12" s="14">
        <v>15</v>
      </c>
      <c r="K12" s="34"/>
      <c r="M12" s="56">
        <v>51.600938967136152</v>
      </c>
    </row>
    <row r="13" spans="1:14" ht="17.25" customHeight="1" x14ac:dyDescent="0.2">
      <c r="A13" s="36" t="s">
        <v>50</v>
      </c>
      <c r="B13" s="36">
        <f t="shared" si="3"/>
        <v>234</v>
      </c>
      <c r="C13" s="36">
        <f>SUM(C14:C15)</f>
        <v>16</v>
      </c>
      <c r="D13" s="36"/>
      <c r="E13" s="36">
        <f t="shared" ref="E13" si="6">SUM(E14:E15)</f>
        <v>40</v>
      </c>
      <c r="G13" s="36">
        <f t="shared" ref="G13:J13" si="7">SUM(G14:G15)</f>
        <v>24</v>
      </c>
      <c r="H13" s="36">
        <f t="shared" si="7"/>
        <v>53</v>
      </c>
      <c r="I13" s="36">
        <f t="shared" si="7"/>
        <v>71</v>
      </c>
      <c r="J13" s="36">
        <f t="shared" si="7"/>
        <v>30</v>
      </c>
      <c r="K13" s="36"/>
      <c r="M13" s="69">
        <v>53.611111111111114</v>
      </c>
    </row>
    <row r="14" spans="1:14" ht="12" customHeight="1" x14ac:dyDescent="0.2">
      <c r="A14" s="43" t="s">
        <v>32</v>
      </c>
      <c r="B14" s="3">
        <f t="shared" si="3"/>
        <v>111</v>
      </c>
      <c r="C14" s="34">
        <v>12</v>
      </c>
      <c r="D14" s="34"/>
      <c r="E14" s="34">
        <v>24</v>
      </c>
      <c r="G14" s="34">
        <v>12</v>
      </c>
      <c r="H14" s="34">
        <v>31</v>
      </c>
      <c r="I14" s="34">
        <v>22</v>
      </c>
      <c r="J14" s="14">
        <v>10</v>
      </c>
      <c r="K14" s="34"/>
      <c r="M14" s="56">
        <v>49.873873873873876</v>
      </c>
    </row>
    <row r="15" spans="1:14" ht="12" customHeight="1" thickBot="1" x14ac:dyDescent="0.25">
      <c r="A15" s="6" t="s">
        <v>33</v>
      </c>
      <c r="B15" s="6">
        <f t="shared" si="3"/>
        <v>123</v>
      </c>
      <c r="C15" s="70">
        <v>4</v>
      </c>
      <c r="D15" s="70"/>
      <c r="E15" s="70">
        <v>16</v>
      </c>
      <c r="F15" s="6"/>
      <c r="G15" s="70">
        <v>12</v>
      </c>
      <c r="H15" s="70">
        <v>22</v>
      </c>
      <c r="I15" s="70">
        <v>49</v>
      </c>
      <c r="J15" s="70">
        <v>20</v>
      </c>
      <c r="K15" s="70"/>
      <c r="L15" s="6"/>
      <c r="M15" s="57">
        <v>56.983739837398375</v>
      </c>
    </row>
    <row r="16" spans="1:14" ht="12" customHeight="1" x14ac:dyDescent="0.2">
      <c r="A16" s="23" t="s">
        <v>75</v>
      </c>
      <c r="C16" s="34"/>
      <c r="D16" s="34"/>
      <c r="E16" s="34"/>
      <c r="G16" s="34"/>
      <c r="H16" s="34"/>
      <c r="I16" s="34"/>
      <c r="J16" s="34"/>
      <c r="K16" s="34"/>
      <c r="M16" s="38"/>
    </row>
    <row r="17" spans="1:8" ht="12" customHeight="1" x14ac:dyDescent="0.2">
      <c r="A17" s="23" t="s">
        <v>88</v>
      </c>
      <c r="H17" s="8"/>
    </row>
    <row r="18" spans="1:8" ht="12" customHeight="1" x14ac:dyDescent="0.2">
      <c r="H18" s="54"/>
    </row>
    <row r="36" spans="1:1" x14ac:dyDescent="0.2">
      <c r="A36" s="4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showGridLines="0" workbookViewId="0"/>
  </sheetViews>
  <sheetFormatPr defaultColWidth="11" defaultRowHeight="12" x14ac:dyDescent="0.2"/>
  <cols>
    <col min="1" max="1" width="8.7109375" style="3" customWidth="1"/>
    <col min="2" max="2" width="6" style="3" customWidth="1"/>
    <col min="3" max="3" width="9.85546875" style="3" customWidth="1"/>
    <col min="4" max="4" width="1" style="3" customWidth="1"/>
    <col min="5" max="5" width="8" style="3" customWidth="1"/>
    <col min="6" max="6" width="0.7109375" style="3" customWidth="1"/>
    <col min="7" max="7" width="8.140625" style="3" customWidth="1"/>
    <col min="8" max="8" width="9.28515625" style="3" customWidth="1"/>
    <col min="9" max="9" width="9.5703125" style="3" customWidth="1"/>
    <col min="10" max="10" width="9.28515625" style="3" customWidth="1"/>
    <col min="11" max="11" width="8" style="3" customWidth="1"/>
    <col min="12" max="12" width="0.85546875" style="3" customWidth="1"/>
    <col min="13" max="13" width="10" style="3" customWidth="1"/>
    <col min="14" max="14" width="4.42578125" style="8" customWidth="1"/>
    <col min="15" max="16384" width="11" style="8"/>
  </cols>
  <sheetData>
    <row r="1" spans="1:13" ht="12.75" x14ac:dyDescent="0.2">
      <c r="A1" s="1" t="s">
        <v>2</v>
      </c>
      <c r="B1" s="2"/>
      <c r="C1" s="2"/>
    </row>
    <row r="2" spans="1:13" ht="24.75" customHeight="1" thickBot="1" x14ac:dyDescent="0.25">
      <c r="A2" s="5" t="s">
        <v>85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">
      <c r="G3" s="76" t="s">
        <v>3</v>
      </c>
      <c r="H3" s="76"/>
      <c r="I3" s="76"/>
      <c r="J3" s="76"/>
      <c r="K3" s="76"/>
      <c r="L3" s="7"/>
    </row>
    <row r="4" spans="1:13" ht="48" x14ac:dyDescent="0.2">
      <c r="A4" s="25" t="s">
        <v>51</v>
      </c>
      <c r="B4" s="10" t="s">
        <v>0</v>
      </c>
      <c r="C4" s="11" t="s">
        <v>5</v>
      </c>
      <c r="D4" s="12"/>
      <c r="E4" s="11" t="s">
        <v>6</v>
      </c>
      <c r="F4" s="13"/>
      <c r="G4" s="11" t="s">
        <v>7</v>
      </c>
      <c r="H4" s="11" t="s">
        <v>8</v>
      </c>
      <c r="I4" s="11" t="s">
        <v>9</v>
      </c>
      <c r="J4" s="11" t="s">
        <v>10</v>
      </c>
      <c r="K4" s="11" t="s">
        <v>87</v>
      </c>
      <c r="L4" s="13"/>
      <c r="M4" s="13" t="s">
        <v>11</v>
      </c>
    </row>
    <row r="5" spans="1:13" ht="17.25" customHeight="1" x14ac:dyDescent="0.2">
      <c r="A5" s="35" t="s">
        <v>0</v>
      </c>
      <c r="B5" s="46">
        <f>SUM(B6:B13)</f>
        <v>682</v>
      </c>
      <c r="C5" s="46">
        <f>SUM(C6:C13)</f>
        <v>208</v>
      </c>
      <c r="D5" s="36"/>
      <c r="E5" s="46">
        <f>SUM(E6:E13)</f>
        <v>97</v>
      </c>
      <c r="F5" s="48"/>
      <c r="G5" s="46">
        <f>SUM(G6:G13)</f>
        <v>38</v>
      </c>
      <c r="H5" s="46">
        <f>SUM(H6:H13)</f>
        <v>116</v>
      </c>
      <c r="I5" s="46">
        <f>SUM(I6:I13)</f>
        <v>19</v>
      </c>
      <c r="J5" s="46">
        <f>SUM(J6:J13)</f>
        <v>69</v>
      </c>
      <c r="K5" s="46">
        <f>SUM(K6:K13)</f>
        <v>47</v>
      </c>
      <c r="L5" s="48"/>
      <c r="M5" s="46">
        <f>SUM(M6:M13)</f>
        <v>88</v>
      </c>
    </row>
    <row r="6" spans="1:13" ht="12" customHeight="1" x14ac:dyDescent="0.2">
      <c r="A6" s="49" t="s">
        <v>52</v>
      </c>
      <c r="B6" s="34">
        <f t="shared" ref="B6:C12" si="0">IF(SUM(B15,B24)=0,"-",SUM(B15,B24))</f>
        <v>101</v>
      </c>
      <c r="C6" s="34">
        <f t="shared" si="0"/>
        <v>35</v>
      </c>
      <c r="E6" s="34">
        <f t="shared" ref="E6:E12" si="1">IF(SUM(E15,E24)=0,"-",SUM(E15,E24))</f>
        <v>14</v>
      </c>
      <c r="F6" s="28"/>
      <c r="G6" s="34">
        <f t="shared" ref="G6:K12" si="2">IF(SUM(G15,G24)=0,"-",SUM(G15,G24))</f>
        <v>3</v>
      </c>
      <c r="H6" s="34">
        <f t="shared" si="2"/>
        <v>16</v>
      </c>
      <c r="I6" s="34">
        <f t="shared" si="2"/>
        <v>2</v>
      </c>
      <c r="J6" s="34">
        <f t="shared" si="2"/>
        <v>11</v>
      </c>
      <c r="K6" s="34">
        <f t="shared" si="2"/>
        <v>6</v>
      </c>
      <c r="L6" s="28"/>
      <c r="M6" s="34">
        <f t="shared" ref="M6:M12" si="3">IF(SUM(M15,M24)=0,"-",SUM(M15,M24))</f>
        <v>14</v>
      </c>
    </row>
    <row r="7" spans="1:13" ht="12" customHeight="1" x14ac:dyDescent="0.2">
      <c r="A7" s="49" t="s">
        <v>53</v>
      </c>
      <c r="B7" s="34">
        <f t="shared" si="0"/>
        <v>81</v>
      </c>
      <c r="C7" s="34">
        <f t="shared" si="0"/>
        <v>32</v>
      </c>
      <c r="E7" s="34">
        <f t="shared" si="1"/>
        <v>12</v>
      </c>
      <c r="F7" s="28"/>
      <c r="G7" s="34">
        <f t="shared" si="2"/>
        <v>3</v>
      </c>
      <c r="H7" s="34">
        <f t="shared" si="2"/>
        <v>12</v>
      </c>
      <c r="I7" s="34" t="str">
        <f t="shared" si="2"/>
        <v>-</v>
      </c>
      <c r="J7" s="34">
        <f t="shared" si="2"/>
        <v>10</v>
      </c>
      <c r="K7" s="34">
        <f t="shared" si="2"/>
        <v>5</v>
      </c>
      <c r="L7" s="28"/>
      <c r="M7" s="34">
        <f t="shared" si="3"/>
        <v>7</v>
      </c>
    </row>
    <row r="8" spans="1:13" ht="12" customHeight="1" x14ac:dyDescent="0.2">
      <c r="A8" s="49" t="s">
        <v>54</v>
      </c>
      <c r="B8" s="34">
        <f t="shared" si="0"/>
        <v>49</v>
      </c>
      <c r="C8" s="34">
        <f t="shared" si="0"/>
        <v>21</v>
      </c>
      <c r="E8" s="34">
        <f t="shared" si="1"/>
        <v>7</v>
      </c>
      <c r="F8" s="28"/>
      <c r="G8" s="34">
        <f t="shared" si="2"/>
        <v>1</v>
      </c>
      <c r="H8" s="34">
        <f t="shared" si="2"/>
        <v>10</v>
      </c>
      <c r="I8" s="34" t="str">
        <f t="shared" si="2"/>
        <v>-</v>
      </c>
      <c r="J8" s="34">
        <f t="shared" si="2"/>
        <v>6</v>
      </c>
      <c r="K8" s="34">
        <f t="shared" si="2"/>
        <v>2</v>
      </c>
      <c r="L8" s="28"/>
      <c r="M8" s="34">
        <f t="shared" si="3"/>
        <v>2</v>
      </c>
    </row>
    <row r="9" spans="1:13" ht="12" customHeight="1" x14ac:dyDescent="0.2">
      <c r="A9" s="49" t="s">
        <v>55</v>
      </c>
      <c r="B9" s="34">
        <f t="shared" si="0"/>
        <v>52</v>
      </c>
      <c r="C9" s="34">
        <f t="shared" si="0"/>
        <v>18</v>
      </c>
      <c r="E9" s="34">
        <f t="shared" si="1"/>
        <v>6</v>
      </c>
      <c r="F9" s="28"/>
      <c r="G9" s="34">
        <f t="shared" si="2"/>
        <v>3</v>
      </c>
      <c r="H9" s="34">
        <f t="shared" si="2"/>
        <v>7</v>
      </c>
      <c r="I9" s="34" t="str">
        <f t="shared" si="2"/>
        <v>-</v>
      </c>
      <c r="J9" s="34">
        <f t="shared" si="2"/>
        <v>5</v>
      </c>
      <c r="K9" s="34">
        <f t="shared" si="2"/>
        <v>6</v>
      </c>
      <c r="L9" s="28"/>
      <c r="M9" s="34">
        <f t="shared" si="3"/>
        <v>7</v>
      </c>
    </row>
    <row r="10" spans="1:13" ht="12" customHeight="1" x14ac:dyDescent="0.2">
      <c r="A10" s="49" t="s">
        <v>56</v>
      </c>
      <c r="B10" s="34">
        <f t="shared" si="0"/>
        <v>30</v>
      </c>
      <c r="C10" s="34">
        <f t="shared" si="0"/>
        <v>12</v>
      </c>
      <c r="E10" s="34">
        <f t="shared" si="1"/>
        <v>4</v>
      </c>
      <c r="F10" s="28"/>
      <c r="G10" s="34">
        <f t="shared" si="2"/>
        <v>2</v>
      </c>
      <c r="H10" s="34">
        <f t="shared" si="2"/>
        <v>5</v>
      </c>
      <c r="I10" s="34" t="str">
        <f t="shared" si="2"/>
        <v>-</v>
      </c>
      <c r="J10" s="34">
        <f t="shared" si="2"/>
        <v>3</v>
      </c>
      <c r="K10" s="34">
        <f t="shared" si="2"/>
        <v>2</v>
      </c>
      <c r="L10" s="28"/>
      <c r="M10" s="34">
        <f t="shared" si="3"/>
        <v>2</v>
      </c>
    </row>
    <row r="11" spans="1:13" ht="17.25" customHeight="1" x14ac:dyDescent="0.2">
      <c r="A11" s="49" t="s">
        <v>74</v>
      </c>
      <c r="B11" s="34">
        <f t="shared" si="0"/>
        <v>13</v>
      </c>
      <c r="C11" s="34">
        <f t="shared" si="0"/>
        <v>4</v>
      </c>
      <c r="E11" s="34">
        <f t="shared" si="1"/>
        <v>1</v>
      </c>
      <c r="F11" s="28"/>
      <c r="G11" s="34">
        <f t="shared" si="2"/>
        <v>1</v>
      </c>
      <c r="H11" s="34">
        <f t="shared" si="2"/>
        <v>4</v>
      </c>
      <c r="I11" s="34" t="str">
        <f t="shared" si="2"/>
        <v>-</v>
      </c>
      <c r="J11" s="34">
        <f t="shared" si="2"/>
        <v>1</v>
      </c>
      <c r="K11" s="34">
        <f t="shared" si="2"/>
        <v>1</v>
      </c>
      <c r="L11" s="28"/>
      <c r="M11" s="34">
        <f t="shared" si="3"/>
        <v>1</v>
      </c>
    </row>
    <row r="12" spans="1:13" ht="12" customHeight="1" x14ac:dyDescent="0.2">
      <c r="A12" s="49" t="s">
        <v>57</v>
      </c>
      <c r="B12" s="34">
        <f t="shared" si="0"/>
        <v>9</v>
      </c>
      <c r="C12" s="34">
        <f t="shared" si="0"/>
        <v>2</v>
      </c>
      <c r="E12" s="34">
        <f t="shared" si="1"/>
        <v>1</v>
      </c>
      <c r="F12" s="28"/>
      <c r="G12" s="34" t="str">
        <f t="shared" si="2"/>
        <v>-</v>
      </c>
      <c r="H12" s="34">
        <f t="shared" si="2"/>
        <v>2</v>
      </c>
      <c r="I12" s="34" t="str">
        <f t="shared" si="2"/>
        <v>-</v>
      </c>
      <c r="J12" s="34" t="str">
        <f t="shared" si="2"/>
        <v>-</v>
      </c>
      <c r="K12" s="34" t="str">
        <f t="shared" si="2"/>
        <v>-</v>
      </c>
      <c r="L12" s="28"/>
      <c r="M12" s="34">
        <f t="shared" si="3"/>
        <v>4</v>
      </c>
    </row>
    <row r="13" spans="1:13" ht="12" customHeight="1" x14ac:dyDescent="0.2">
      <c r="A13" s="49" t="s">
        <v>58</v>
      </c>
      <c r="B13" s="34">
        <f t="shared" ref="B13:C13" si="4">IF(SUM(B22,B31)=0,"-",SUM(B22,B31))</f>
        <v>347</v>
      </c>
      <c r="C13" s="34">
        <f t="shared" si="4"/>
        <v>84</v>
      </c>
      <c r="E13" s="34">
        <f t="shared" ref="E13" si="5">IF(SUM(E22,E31)=0,"-",SUM(E22,E31))</f>
        <v>52</v>
      </c>
      <c r="F13" s="28"/>
      <c r="G13" s="34">
        <f t="shared" ref="G13:K13" si="6">IF(SUM(G22,G31)=0,"-",SUM(G22,G31))</f>
        <v>25</v>
      </c>
      <c r="H13" s="34">
        <f t="shared" si="6"/>
        <v>60</v>
      </c>
      <c r="I13" s="34">
        <f t="shared" si="6"/>
        <v>17</v>
      </c>
      <c r="J13" s="34">
        <f t="shared" si="6"/>
        <v>33</v>
      </c>
      <c r="K13" s="34">
        <f t="shared" si="6"/>
        <v>25</v>
      </c>
      <c r="L13" s="28"/>
      <c r="M13" s="34">
        <f t="shared" ref="M13" si="7">IF(SUM(M22,M31)=0,"-",SUM(M22,M31))</f>
        <v>51</v>
      </c>
    </row>
    <row r="14" spans="1:13" ht="17.25" customHeight="1" x14ac:dyDescent="0.2">
      <c r="A14" s="35" t="s">
        <v>32</v>
      </c>
      <c r="B14" s="46">
        <f>SUM(B15:B22)</f>
        <v>308</v>
      </c>
      <c r="C14" s="46">
        <f>SUM(C15:C22)</f>
        <v>80</v>
      </c>
      <c r="D14" s="36"/>
      <c r="E14" s="46">
        <f>SUM(E15:E22)</f>
        <v>46</v>
      </c>
      <c r="F14" s="48"/>
      <c r="G14" s="46">
        <f>SUM(G15:G22)</f>
        <v>21</v>
      </c>
      <c r="H14" s="46">
        <f>SUM(H15:H22)</f>
        <v>50</v>
      </c>
      <c r="I14" s="46">
        <f>SUM(I15:I22)</f>
        <v>8</v>
      </c>
      <c r="J14" s="46">
        <f>SUM(J15:J22)</f>
        <v>37</v>
      </c>
      <c r="K14" s="46">
        <f>SUM(K15:K22)</f>
        <v>25</v>
      </c>
      <c r="L14" s="48"/>
      <c r="M14" s="46">
        <f>SUM(M15:M22)</f>
        <v>41</v>
      </c>
    </row>
    <row r="15" spans="1:13" ht="12" customHeight="1" x14ac:dyDescent="0.2">
      <c r="A15" s="49" t="s">
        <v>52</v>
      </c>
      <c r="B15" s="34">
        <f t="shared" ref="B15:B22" si="8">IF(SUM(C15:M15)=0,"-",SUM(C15:M15))</f>
        <v>37</v>
      </c>
      <c r="C15" s="3">
        <v>10</v>
      </c>
      <c r="E15" s="3">
        <v>5</v>
      </c>
      <c r="G15" s="3">
        <v>3</v>
      </c>
      <c r="H15" s="3">
        <v>4</v>
      </c>
      <c r="I15" s="14">
        <v>1</v>
      </c>
      <c r="J15" s="3">
        <v>7</v>
      </c>
      <c r="K15" s="3">
        <v>2</v>
      </c>
      <c r="M15" s="3">
        <v>5</v>
      </c>
    </row>
    <row r="16" spans="1:13" ht="12" customHeight="1" x14ac:dyDescent="0.2">
      <c r="A16" s="49" t="s">
        <v>53</v>
      </c>
      <c r="B16" s="34">
        <f t="shared" si="8"/>
        <v>37</v>
      </c>
      <c r="C16" s="3">
        <v>14</v>
      </c>
      <c r="E16" s="3">
        <v>6</v>
      </c>
      <c r="G16" s="3">
        <v>1</v>
      </c>
      <c r="H16" s="3">
        <v>5</v>
      </c>
      <c r="I16" s="14" t="s">
        <v>1</v>
      </c>
      <c r="J16" s="3">
        <v>4</v>
      </c>
      <c r="K16" s="3">
        <v>4</v>
      </c>
      <c r="M16" s="1">
        <v>3</v>
      </c>
    </row>
    <row r="17" spans="1:13" ht="12" customHeight="1" x14ac:dyDescent="0.2">
      <c r="A17" s="49" t="s">
        <v>54</v>
      </c>
      <c r="B17" s="34">
        <f t="shared" si="8"/>
        <v>15</v>
      </c>
      <c r="C17" s="14">
        <v>4</v>
      </c>
      <c r="E17" s="3">
        <v>3</v>
      </c>
      <c r="G17" s="14" t="s">
        <v>1</v>
      </c>
      <c r="H17" s="3">
        <v>4</v>
      </c>
      <c r="I17" s="14" t="s">
        <v>1</v>
      </c>
      <c r="J17" s="3">
        <v>2</v>
      </c>
      <c r="K17" s="3">
        <v>1</v>
      </c>
      <c r="M17" s="63">
        <v>1</v>
      </c>
    </row>
    <row r="18" spans="1:13" ht="12" customHeight="1" x14ac:dyDescent="0.2">
      <c r="A18" s="49" t="s">
        <v>55</v>
      </c>
      <c r="B18" s="34">
        <f t="shared" si="8"/>
        <v>14</v>
      </c>
      <c r="C18" s="3">
        <v>5</v>
      </c>
      <c r="E18" s="3">
        <v>1</v>
      </c>
      <c r="G18" s="14" t="s">
        <v>1</v>
      </c>
      <c r="H18" s="3">
        <v>2</v>
      </c>
      <c r="I18" s="14" t="s">
        <v>1</v>
      </c>
      <c r="J18" s="3">
        <v>1</v>
      </c>
      <c r="K18" s="3">
        <v>2</v>
      </c>
      <c r="M18" s="1">
        <v>3</v>
      </c>
    </row>
    <row r="19" spans="1:13" ht="12" customHeight="1" x14ac:dyDescent="0.2">
      <c r="A19" s="49" t="s">
        <v>56</v>
      </c>
      <c r="B19" s="34">
        <f t="shared" si="8"/>
        <v>23</v>
      </c>
      <c r="C19" s="3">
        <v>8</v>
      </c>
      <c r="E19" s="3">
        <v>4</v>
      </c>
      <c r="G19" s="3">
        <v>2</v>
      </c>
      <c r="H19" s="3">
        <v>4</v>
      </c>
      <c r="I19" s="14" t="s">
        <v>1</v>
      </c>
      <c r="J19" s="3">
        <v>2</v>
      </c>
      <c r="K19" s="3">
        <v>1</v>
      </c>
      <c r="M19" s="1">
        <v>2</v>
      </c>
    </row>
    <row r="20" spans="1:13" ht="17.25" customHeight="1" x14ac:dyDescent="0.2">
      <c r="A20" s="49" t="s">
        <v>74</v>
      </c>
      <c r="B20" s="34">
        <f>IF(SUM(C20:M20)=0,"-",SUM(C20:M20))</f>
        <v>8</v>
      </c>
      <c r="C20" s="14">
        <v>2</v>
      </c>
      <c r="E20" s="14" t="s">
        <v>1</v>
      </c>
      <c r="G20" s="14" t="s">
        <v>1</v>
      </c>
      <c r="H20" s="14">
        <v>3</v>
      </c>
      <c r="I20" s="14" t="s">
        <v>1</v>
      </c>
      <c r="J20" s="14">
        <v>1</v>
      </c>
      <c r="K20" s="14">
        <v>1</v>
      </c>
      <c r="M20" s="64">
        <v>1</v>
      </c>
    </row>
    <row r="21" spans="1:13" ht="12" customHeight="1" x14ac:dyDescent="0.2">
      <c r="A21" s="49" t="s">
        <v>57</v>
      </c>
      <c r="B21" s="34">
        <f t="shared" si="8"/>
        <v>8</v>
      </c>
      <c r="C21" s="14">
        <v>2</v>
      </c>
      <c r="E21" s="14">
        <v>1</v>
      </c>
      <c r="G21" s="14" t="s">
        <v>1</v>
      </c>
      <c r="H21" s="14">
        <v>1</v>
      </c>
      <c r="I21" s="14" t="s">
        <v>1</v>
      </c>
      <c r="J21" s="14" t="s">
        <v>1</v>
      </c>
      <c r="K21" s="14" t="s">
        <v>1</v>
      </c>
      <c r="M21" s="1">
        <v>4</v>
      </c>
    </row>
    <row r="22" spans="1:13" ht="12" customHeight="1" x14ac:dyDescent="0.2">
      <c r="A22" s="49" t="s">
        <v>58</v>
      </c>
      <c r="B22" s="34">
        <f t="shared" si="8"/>
        <v>166</v>
      </c>
      <c r="C22" s="3">
        <v>35</v>
      </c>
      <c r="E22" s="3">
        <v>26</v>
      </c>
      <c r="G22" s="3">
        <v>15</v>
      </c>
      <c r="H22" s="3">
        <v>27</v>
      </c>
      <c r="I22" s="3">
        <v>7</v>
      </c>
      <c r="J22" s="3">
        <v>20</v>
      </c>
      <c r="K22" s="3">
        <v>14</v>
      </c>
      <c r="M22" s="1">
        <v>22</v>
      </c>
    </row>
    <row r="23" spans="1:13" ht="17.25" customHeight="1" x14ac:dyDescent="0.2">
      <c r="A23" s="35" t="s">
        <v>33</v>
      </c>
      <c r="B23" s="46">
        <f>SUM(B24:B31)</f>
        <v>374</v>
      </c>
      <c r="C23" s="46">
        <f>SUM(C24:C31)</f>
        <v>128</v>
      </c>
      <c r="D23" s="36"/>
      <c r="E23" s="46">
        <f>SUM(E24:E31)</f>
        <v>51</v>
      </c>
      <c r="F23" s="48"/>
      <c r="G23" s="46">
        <f>SUM(G24:G31)</f>
        <v>17</v>
      </c>
      <c r="H23" s="46">
        <f>SUM(H24:H31)</f>
        <v>66</v>
      </c>
      <c r="I23" s="46">
        <f>SUM(I24:I31)</f>
        <v>11</v>
      </c>
      <c r="J23" s="46">
        <f>SUM(J24:J31)</f>
        <v>32</v>
      </c>
      <c r="K23" s="46">
        <f>SUM(K24:K31)</f>
        <v>22</v>
      </c>
      <c r="L23" s="48"/>
      <c r="M23" s="46">
        <f>SUM(M24:M31)</f>
        <v>47</v>
      </c>
    </row>
    <row r="24" spans="1:13" ht="12" customHeight="1" x14ac:dyDescent="0.2">
      <c r="A24" s="49" t="s">
        <v>52</v>
      </c>
      <c r="B24" s="3">
        <f t="shared" ref="B24:B31" si="9">SUM(C24:M24)</f>
        <v>64</v>
      </c>
      <c r="C24" s="3">
        <v>25</v>
      </c>
      <c r="E24" s="3">
        <v>9</v>
      </c>
      <c r="G24" s="14" t="s">
        <v>1</v>
      </c>
      <c r="H24" s="34">
        <v>12</v>
      </c>
      <c r="I24" s="34">
        <v>1</v>
      </c>
      <c r="J24" s="34">
        <v>4</v>
      </c>
      <c r="K24" s="34">
        <v>4</v>
      </c>
      <c r="L24" s="34"/>
      <c r="M24" s="34">
        <v>9</v>
      </c>
    </row>
    <row r="25" spans="1:13" ht="12" customHeight="1" x14ac:dyDescent="0.2">
      <c r="A25" s="49" t="s">
        <v>53</v>
      </c>
      <c r="B25" s="3">
        <f t="shared" si="9"/>
        <v>44</v>
      </c>
      <c r="C25" s="3">
        <v>18</v>
      </c>
      <c r="E25" s="3">
        <v>6</v>
      </c>
      <c r="G25" s="34">
        <v>2</v>
      </c>
      <c r="H25" s="34">
        <v>7</v>
      </c>
      <c r="I25" s="14" t="s">
        <v>1</v>
      </c>
      <c r="J25" s="34">
        <v>6</v>
      </c>
      <c r="K25" s="34">
        <v>1</v>
      </c>
      <c r="L25" s="34"/>
      <c r="M25" s="34">
        <v>4</v>
      </c>
    </row>
    <row r="26" spans="1:13" ht="12" customHeight="1" x14ac:dyDescent="0.2">
      <c r="A26" s="49" t="s">
        <v>54</v>
      </c>
      <c r="B26" s="3">
        <f t="shared" si="9"/>
        <v>34</v>
      </c>
      <c r="C26" s="3">
        <v>17</v>
      </c>
      <c r="E26" s="3">
        <v>4</v>
      </c>
      <c r="G26" s="34">
        <v>1</v>
      </c>
      <c r="H26" s="34">
        <v>6</v>
      </c>
      <c r="I26" s="14" t="s">
        <v>1</v>
      </c>
      <c r="J26" s="34">
        <v>4</v>
      </c>
      <c r="K26" s="34">
        <v>1</v>
      </c>
      <c r="L26" s="34"/>
      <c r="M26" s="34">
        <v>1</v>
      </c>
    </row>
    <row r="27" spans="1:13" ht="12" customHeight="1" x14ac:dyDescent="0.2">
      <c r="A27" s="49" t="s">
        <v>55</v>
      </c>
      <c r="B27" s="3">
        <f t="shared" si="9"/>
        <v>38</v>
      </c>
      <c r="C27" s="3">
        <v>13</v>
      </c>
      <c r="E27" s="3">
        <v>5</v>
      </c>
      <c r="G27" s="34">
        <v>3</v>
      </c>
      <c r="H27" s="34">
        <v>5</v>
      </c>
      <c r="I27" s="14" t="s">
        <v>1</v>
      </c>
      <c r="J27" s="34">
        <v>4</v>
      </c>
      <c r="K27" s="34">
        <v>4</v>
      </c>
      <c r="L27" s="34"/>
      <c r="M27" s="34">
        <v>4</v>
      </c>
    </row>
    <row r="28" spans="1:13" ht="12" customHeight="1" x14ac:dyDescent="0.2">
      <c r="A28" s="49" t="s">
        <v>56</v>
      </c>
      <c r="B28" s="3">
        <f t="shared" si="9"/>
        <v>7</v>
      </c>
      <c r="C28" s="3">
        <v>4</v>
      </c>
      <c r="E28" s="14" t="s">
        <v>1</v>
      </c>
      <c r="G28" s="14" t="s">
        <v>1</v>
      </c>
      <c r="H28" s="34">
        <v>1</v>
      </c>
      <c r="I28" s="14" t="s">
        <v>1</v>
      </c>
      <c r="J28" s="34">
        <v>1</v>
      </c>
      <c r="K28" s="34">
        <v>1</v>
      </c>
      <c r="L28" s="34"/>
      <c r="M28" s="14" t="s">
        <v>1</v>
      </c>
    </row>
    <row r="29" spans="1:13" ht="17.25" customHeight="1" x14ac:dyDescent="0.2">
      <c r="A29" s="49" t="s">
        <v>74</v>
      </c>
      <c r="B29" s="3">
        <f t="shared" si="9"/>
        <v>5</v>
      </c>
      <c r="C29" s="34">
        <v>2</v>
      </c>
      <c r="E29" s="14">
        <v>1</v>
      </c>
      <c r="G29" s="34">
        <v>1</v>
      </c>
      <c r="H29" s="34">
        <v>1</v>
      </c>
      <c r="I29" s="14" t="s">
        <v>1</v>
      </c>
      <c r="J29" s="14" t="s">
        <v>1</v>
      </c>
      <c r="K29" s="14" t="s">
        <v>1</v>
      </c>
      <c r="L29" s="14"/>
      <c r="M29" s="14" t="s">
        <v>1</v>
      </c>
    </row>
    <row r="30" spans="1:13" ht="12" customHeight="1" x14ac:dyDescent="0.2">
      <c r="A30" s="49" t="s">
        <v>57</v>
      </c>
      <c r="B30" s="3">
        <f t="shared" si="9"/>
        <v>1</v>
      </c>
      <c r="C30" s="14" t="s">
        <v>1</v>
      </c>
      <c r="E30" s="14" t="s">
        <v>1</v>
      </c>
      <c r="G30" s="14" t="s">
        <v>1</v>
      </c>
      <c r="H30" s="34">
        <v>1</v>
      </c>
      <c r="I30" s="14" t="s">
        <v>1</v>
      </c>
      <c r="J30" s="14" t="s">
        <v>1</v>
      </c>
      <c r="K30" s="14" t="s">
        <v>1</v>
      </c>
      <c r="L30" s="14"/>
      <c r="M30" s="14" t="s">
        <v>1</v>
      </c>
    </row>
    <row r="31" spans="1:13" ht="12" customHeight="1" thickBot="1" x14ac:dyDescent="0.25">
      <c r="A31" s="50" t="s">
        <v>58</v>
      </c>
      <c r="B31" s="6">
        <f t="shared" si="9"/>
        <v>181</v>
      </c>
      <c r="C31" s="6">
        <v>49</v>
      </c>
      <c r="D31" s="6">
        <v>0</v>
      </c>
      <c r="E31" s="6">
        <v>26</v>
      </c>
      <c r="F31" s="6">
        <v>0</v>
      </c>
      <c r="G31" s="6">
        <v>10</v>
      </c>
      <c r="H31" s="6">
        <v>33</v>
      </c>
      <c r="I31" s="6">
        <v>10</v>
      </c>
      <c r="J31" s="6">
        <v>13</v>
      </c>
      <c r="K31" s="6">
        <v>11</v>
      </c>
      <c r="L31" s="6">
        <v>0</v>
      </c>
      <c r="M31" s="6">
        <v>29</v>
      </c>
    </row>
    <row r="32" spans="1:13" ht="12" customHeight="1" x14ac:dyDescent="0.2">
      <c r="A32" s="23" t="s">
        <v>75</v>
      </c>
    </row>
    <row r="33" spans="1:1" ht="12" customHeight="1" x14ac:dyDescent="0.2">
      <c r="A33" s="23" t="s">
        <v>88</v>
      </c>
    </row>
  </sheetData>
  <mergeCells count="1">
    <mergeCell ref="G3:K3"/>
  </mergeCells>
  <pageMargins left="0.31496062992125984" right="0.31496062992125984" top="0.11811023622047245" bottom="0" header="0.31496062992125984" footer="0.31496062992125984"/>
  <pageSetup paperSize="9" scale="95" orientation="portrait" r:id="rId1"/>
  <ignoredErrors>
    <ignoredError sqref="B2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9"/>
  <sheetViews>
    <sheetView showGridLines="0" workbookViewId="0"/>
  </sheetViews>
  <sheetFormatPr defaultColWidth="11" defaultRowHeight="12" x14ac:dyDescent="0.2"/>
  <cols>
    <col min="1" max="1" width="12.42578125" style="3" customWidth="1"/>
    <col min="2" max="2" width="6.28515625" style="3" customWidth="1"/>
    <col min="3" max="3" width="10" style="3" customWidth="1"/>
    <col min="4" max="4" width="1" style="3" customWidth="1"/>
    <col min="5" max="5" width="8" style="3" customWidth="1"/>
    <col min="6" max="6" width="0.7109375" style="3" customWidth="1"/>
    <col min="7" max="7" width="8.140625" style="3" customWidth="1"/>
    <col min="8" max="8" width="9.7109375" style="3" customWidth="1"/>
    <col min="9" max="9" width="9.5703125" style="3" customWidth="1"/>
    <col min="10" max="10" width="8.85546875" style="3" customWidth="1"/>
    <col min="11" max="11" width="8" style="3" customWidth="1"/>
    <col min="12" max="12" width="0.85546875" style="3" customWidth="1"/>
    <col min="13" max="13" width="2" style="3" customWidth="1"/>
    <col min="14" max="16384" width="11" style="8"/>
  </cols>
  <sheetData>
    <row r="1" spans="1:12" ht="12.75" x14ac:dyDescent="0.2">
      <c r="A1" s="1" t="s">
        <v>2</v>
      </c>
      <c r="B1" s="2"/>
      <c r="C1" s="2"/>
    </row>
    <row r="2" spans="1:12" ht="24.75" customHeight="1" thickBot="1" x14ac:dyDescent="0.25">
      <c r="A2" s="40" t="s">
        <v>86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2" x14ac:dyDescent="0.2">
      <c r="G3" s="51" t="s">
        <v>3</v>
      </c>
      <c r="H3" s="51"/>
      <c r="I3" s="51"/>
      <c r="J3" s="51"/>
      <c r="K3" s="51"/>
    </row>
    <row r="4" spans="1:12" ht="48" x14ac:dyDescent="0.2">
      <c r="A4" s="52" t="s">
        <v>59</v>
      </c>
      <c r="B4" s="10" t="s">
        <v>0</v>
      </c>
      <c r="C4" s="11" t="s">
        <v>5</v>
      </c>
      <c r="D4" s="12"/>
      <c r="E4" s="11" t="s">
        <v>6</v>
      </c>
      <c r="F4" s="13"/>
      <c r="G4" s="11" t="s">
        <v>7</v>
      </c>
      <c r="H4" s="11" t="s">
        <v>8</v>
      </c>
      <c r="I4" s="11" t="s">
        <v>9</v>
      </c>
      <c r="J4" s="11" t="s">
        <v>10</v>
      </c>
      <c r="K4" s="11" t="s">
        <v>87</v>
      </c>
      <c r="L4" s="53"/>
    </row>
    <row r="5" spans="1:12" ht="17.25" customHeight="1" x14ac:dyDescent="0.2">
      <c r="A5" s="36" t="s">
        <v>60</v>
      </c>
      <c r="B5" s="36">
        <f t="shared" ref="B5:B10" si="0">SUM(C5:K5)</f>
        <v>80</v>
      </c>
      <c r="C5" s="36">
        <f>SUM(C6:C7)</f>
        <v>16</v>
      </c>
      <c r="E5" s="36">
        <f>SUM(E6:E7)</f>
        <v>16</v>
      </c>
      <c r="F5" s="36"/>
      <c r="G5" s="36">
        <f>SUM(G6:G7)</f>
        <v>7</v>
      </c>
      <c r="H5" s="36">
        <f>SUM(H6:H7)</f>
        <v>18</v>
      </c>
      <c r="I5" s="36">
        <f>SUM(I6:I7)</f>
        <v>3</v>
      </c>
      <c r="J5" s="36">
        <f>SUM(J6:J7)</f>
        <v>12</v>
      </c>
      <c r="K5" s="36">
        <f>SUM(K6:K7)</f>
        <v>8</v>
      </c>
      <c r="L5" s="36"/>
    </row>
    <row r="6" spans="1:12" ht="12" customHeight="1" x14ac:dyDescent="0.2">
      <c r="A6" s="43" t="s">
        <v>32</v>
      </c>
      <c r="B6" s="3">
        <f t="shared" si="0"/>
        <v>29</v>
      </c>
      <c r="C6" s="3">
        <v>4</v>
      </c>
      <c r="E6" s="3">
        <v>6</v>
      </c>
      <c r="G6" s="3">
        <v>5</v>
      </c>
      <c r="H6" s="3">
        <v>2</v>
      </c>
      <c r="I6" s="3">
        <v>3</v>
      </c>
      <c r="J6" s="3">
        <v>6</v>
      </c>
      <c r="K6" s="3">
        <v>3</v>
      </c>
    </row>
    <row r="7" spans="1:12" ht="12" customHeight="1" x14ac:dyDescent="0.2">
      <c r="A7" s="3" t="s">
        <v>33</v>
      </c>
      <c r="B7" s="3">
        <f t="shared" si="0"/>
        <v>51</v>
      </c>
      <c r="C7" s="3">
        <v>12</v>
      </c>
      <c r="E7" s="3">
        <v>10</v>
      </c>
      <c r="G7" s="3">
        <v>2</v>
      </c>
      <c r="H7" s="3">
        <v>16</v>
      </c>
      <c r="I7" s="14" t="s">
        <v>1</v>
      </c>
      <c r="J7" s="3">
        <v>6</v>
      </c>
      <c r="K7" s="3">
        <v>5</v>
      </c>
    </row>
    <row r="8" spans="1:12" ht="17.25" customHeight="1" x14ac:dyDescent="0.2">
      <c r="A8" s="36" t="s">
        <v>61</v>
      </c>
      <c r="B8" s="36">
        <f t="shared" si="0"/>
        <v>84</v>
      </c>
      <c r="C8" s="36">
        <f>SUM(C9:C10)</f>
        <v>22</v>
      </c>
      <c r="E8" s="36">
        <f>SUM(E9:E10)</f>
        <v>18</v>
      </c>
      <c r="F8" s="36"/>
      <c r="G8" s="36">
        <f>SUM(G9:G10)</f>
        <v>7</v>
      </c>
      <c r="H8" s="36">
        <f>SUM(H9:H10)</f>
        <v>15</v>
      </c>
      <c r="I8" s="36">
        <f>SUM(I9:I10)</f>
        <v>3</v>
      </c>
      <c r="J8" s="36">
        <f>SUM(J9:J10)</f>
        <v>12</v>
      </c>
      <c r="K8" s="36">
        <f>SUM(K9:K10)</f>
        <v>7</v>
      </c>
      <c r="L8" s="36"/>
    </row>
    <row r="9" spans="1:12" ht="12" customHeight="1" x14ac:dyDescent="0.2">
      <c r="A9" s="43" t="s">
        <v>32</v>
      </c>
      <c r="B9" s="3">
        <f t="shared" si="0"/>
        <v>37</v>
      </c>
      <c r="C9" s="3">
        <v>10</v>
      </c>
      <c r="E9" s="3">
        <v>9</v>
      </c>
      <c r="G9" s="3">
        <v>4</v>
      </c>
      <c r="H9" s="3">
        <v>2</v>
      </c>
      <c r="I9" s="3">
        <v>1</v>
      </c>
      <c r="J9" s="3">
        <v>7</v>
      </c>
      <c r="K9" s="3">
        <v>4</v>
      </c>
    </row>
    <row r="10" spans="1:12" ht="12" customHeight="1" x14ac:dyDescent="0.2">
      <c r="A10" s="3" t="s">
        <v>33</v>
      </c>
      <c r="B10" s="3">
        <f t="shared" si="0"/>
        <v>47</v>
      </c>
      <c r="C10" s="3">
        <v>12</v>
      </c>
      <c r="E10" s="3">
        <v>9</v>
      </c>
      <c r="G10" s="3">
        <v>3</v>
      </c>
      <c r="H10" s="3">
        <v>13</v>
      </c>
      <c r="I10" s="3">
        <v>2</v>
      </c>
      <c r="J10" s="3">
        <v>5</v>
      </c>
      <c r="K10" s="3">
        <v>3</v>
      </c>
    </row>
    <row r="11" spans="1:12" ht="17.25" customHeight="1" x14ac:dyDescent="0.2">
      <c r="A11" s="36" t="s">
        <v>62</v>
      </c>
    </row>
    <row r="12" spans="1:12" ht="17.25" customHeight="1" x14ac:dyDescent="0.2">
      <c r="A12" s="36" t="s">
        <v>60</v>
      </c>
    </row>
    <row r="13" spans="1:12" ht="12" customHeight="1" x14ac:dyDescent="0.2">
      <c r="A13" s="43" t="s">
        <v>32</v>
      </c>
      <c r="B13" s="38">
        <f>B6/B5*100</f>
        <v>36.25</v>
      </c>
      <c r="C13" s="38">
        <f>C6/C5*100</f>
        <v>25</v>
      </c>
      <c r="E13" s="38">
        <f>E6/E5*100</f>
        <v>37.5</v>
      </c>
      <c r="F13" s="38"/>
      <c r="G13" s="38">
        <f>G6/G5*100</f>
        <v>71.428571428571431</v>
      </c>
      <c r="H13" s="38">
        <f>H6/H5*100</f>
        <v>11.111111111111111</v>
      </c>
      <c r="I13" s="38">
        <f>I6/I5*100</f>
        <v>100</v>
      </c>
      <c r="J13" s="38">
        <f>J6/J5*100</f>
        <v>50</v>
      </c>
      <c r="K13" s="38">
        <f>K6/K5*100</f>
        <v>37.5</v>
      </c>
      <c r="L13" s="38"/>
    </row>
    <row r="14" spans="1:12" ht="12" customHeight="1" x14ac:dyDescent="0.2">
      <c r="A14" s="3" t="s">
        <v>33</v>
      </c>
      <c r="B14" s="39">
        <f t="shared" ref="B14:H14" si="1">IF(B7="-","-",B7/B5*100)</f>
        <v>63.749999999999993</v>
      </c>
      <c r="C14" s="39">
        <f t="shared" si="1"/>
        <v>75</v>
      </c>
      <c r="D14" s="39"/>
      <c r="E14" s="39">
        <f t="shared" si="1"/>
        <v>62.5</v>
      </c>
      <c r="F14" s="39"/>
      <c r="G14" s="39">
        <f t="shared" si="1"/>
        <v>28.571428571428569</v>
      </c>
      <c r="H14" s="39">
        <f t="shared" si="1"/>
        <v>88.888888888888886</v>
      </c>
      <c r="I14" s="39" t="str">
        <f>IF(I7="-","-",I7/I5*100)</f>
        <v>-</v>
      </c>
      <c r="J14" s="39">
        <f t="shared" ref="J14:K14" si="2">IF(J7="-","-",J7/J5*100)</f>
        <v>50</v>
      </c>
      <c r="K14" s="39">
        <f t="shared" si="2"/>
        <v>62.5</v>
      </c>
      <c r="L14" s="38"/>
    </row>
    <row r="15" spans="1:12" ht="17.25" customHeight="1" x14ac:dyDescent="0.2">
      <c r="A15" s="36" t="s">
        <v>61</v>
      </c>
    </row>
    <row r="16" spans="1:12" ht="12" customHeight="1" x14ac:dyDescent="0.2">
      <c r="A16" s="43" t="s">
        <v>32</v>
      </c>
      <c r="B16" s="38">
        <f>B9/B8*100</f>
        <v>44.047619047619044</v>
      </c>
      <c r="C16" s="38">
        <f>C9/C8*100</f>
        <v>45.454545454545453</v>
      </c>
      <c r="E16" s="38">
        <f>E9/E8*100</f>
        <v>50</v>
      </c>
      <c r="F16" s="38"/>
      <c r="G16" s="38">
        <f>G9/G8*100</f>
        <v>57.142857142857139</v>
      </c>
      <c r="H16" s="38">
        <f>H9/H8*100</f>
        <v>13.333333333333334</v>
      </c>
      <c r="I16" s="38">
        <f>I9/I8*100</f>
        <v>33.333333333333329</v>
      </c>
      <c r="J16" s="38">
        <f>J9/J8*100</f>
        <v>58.333333333333336</v>
      </c>
      <c r="K16" s="38">
        <f>K9/K8*100</f>
        <v>57.142857142857139</v>
      </c>
      <c r="L16" s="38"/>
    </row>
    <row r="17" spans="1:12" ht="12" customHeight="1" thickBot="1" x14ac:dyDescent="0.25">
      <c r="A17" s="6" t="s">
        <v>33</v>
      </c>
      <c r="B17" s="47">
        <f>B10/B8*100</f>
        <v>55.952380952380956</v>
      </c>
      <c r="C17" s="47">
        <f>C10/C8*100</f>
        <v>54.54545454545454</v>
      </c>
      <c r="D17" s="6"/>
      <c r="E17" s="47">
        <f>E10/E8*100</f>
        <v>50</v>
      </c>
      <c r="F17" s="47"/>
      <c r="G17" s="47">
        <f>G10/G8*100</f>
        <v>42.857142857142854</v>
      </c>
      <c r="H17" s="47">
        <f>H10/H8*100</f>
        <v>86.666666666666671</v>
      </c>
      <c r="I17" s="47">
        <f>I10/I8*100</f>
        <v>66.666666666666657</v>
      </c>
      <c r="J17" s="47">
        <f>J10/J8*100</f>
        <v>41.666666666666671</v>
      </c>
      <c r="K17" s="47">
        <f>K10/K8*100</f>
        <v>42.857142857142854</v>
      </c>
      <c r="L17" s="38"/>
    </row>
    <row r="18" spans="1:12" ht="12" customHeight="1" x14ac:dyDescent="0.2">
      <c r="A18" s="23" t="s">
        <v>75</v>
      </c>
    </row>
    <row r="19" spans="1:12" ht="12" customHeight="1" x14ac:dyDescent="0.2">
      <c r="A19" s="23" t="s">
        <v>88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Info</vt:lpstr>
      <vt:lpstr>Kommun organ</vt:lpstr>
      <vt:lpstr>Kommun kön organ</vt:lpstr>
      <vt:lpstr>Organ ålder</vt:lpstr>
      <vt:lpstr>Organ ålder kön</vt:lpstr>
      <vt:lpstr>Region ålder kön</vt:lpstr>
      <vt:lpstr>Organ parti kön</vt:lpstr>
      <vt:lpstr>Presidier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2024-10-18T13:38:08Z</cp:lastPrinted>
  <dcterms:created xsi:type="dcterms:W3CDTF">2006-07-25T09:38:37Z</dcterms:created>
  <dcterms:modified xsi:type="dcterms:W3CDTF">2024-10-23T13:12:39Z</dcterms:modified>
</cp:coreProperties>
</file>