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Val\"/>
    </mc:Choice>
  </mc:AlternateContent>
  <xr:revisionPtr revIDLastSave="0" documentId="13_ncr:1_{B6F09B81-E603-4FDC-8D99-571842BF5A9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Kön, medelålder, kommun" sheetId="1" r:id="rId1"/>
    <sheet name="Blad2 DÖLJ" sheetId="2" state="hidden" r:id="rId2"/>
    <sheet name="Kön, ålder" sheetId="3" r:id="rId3"/>
    <sheet name="Ålder, politisk gruppering" sheetId="4" r:id="rId4"/>
    <sheet name="Kommun, politisk gruppering" sheetId="5" r:id="rId5"/>
    <sheet name="Födelseor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2" l="1"/>
  <c r="D58" i="2"/>
  <c r="E58" i="2"/>
  <c r="C59" i="2"/>
  <c r="D59" i="2"/>
  <c r="E59" i="2"/>
  <c r="B59" i="2"/>
  <c r="B58" i="2"/>
  <c r="B54" i="2"/>
  <c r="C54" i="2"/>
  <c r="D54" i="2"/>
  <c r="E54" i="2"/>
  <c r="F54" i="2"/>
  <c r="G54" i="2"/>
  <c r="C53" i="2"/>
  <c r="D53" i="2"/>
  <c r="E53" i="2"/>
  <c r="F53" i="2"/>
  <c r="G53" i="2"/>
  <c r="B53" i="2"/>
  <c r="B4" i="2" l="1"/>
  <c r="C4" i="2"/>
  <c r="C44" i="2"/>
  <c r="D44" i="2"/>
  <c r="E44" i="2"/>
  <c r="F44" i="2"/>
  <c r="G44" i="2"/>
  <c r="H44" i="2"/>
  <c r="I44" i="2"/>
  <c r="J44" i="2"/>
  <c r="B44" i="2"/>
  <c r="C15" i="2"/>
  <c r="C16" i="2"/>
  <c r="C17" i="2"/>
  <c r="C18" i="2"/>
  <c r="C19" i="2"/>
  <c r="C20" i="2"/>
  <c r="C21" i="2"/>
  <c r="C22" i="2"/>
  <c r="C14" i="2"/>
  <c r="B15" i="2"/>
  <c r="D15" i="2"/>
  <c r="B16" i="2"/>
  <c r="D16" i="2"/>
  <c r="B17" i="2"/>
  <c r="D17" i="2"/>
  <c r="B18" i="2"/>
  <c r="D18" i="2"/>
  <c r="B19" i="2"/>
  <c r="D19" i="2"/>
  <c r="B20" i="2"/>
  <c r="D20" i="2"/>
  <c r="B21" i="2"/>
  <c r="D21" i="2"/>
  <c r="B22" i="2"/>
  <c r="D22" i="2"/>
  <c r="D14" i="2"/>
  <c r="B14" i="2"/>
  <c r="C14" i="4"/>
  <c r="E25" i="4" s="1"/>
  <c r="C15" i="4"/>
  <c r="F26" i="4" s="1"/>
  <c r="B22" i="6"/>
  <c r="I22" i="6" s="1"/>
  <c r="H25" i="4" l="1"/>
  <c r="G25" i="4"/>
  <c r="D25" i="4"/>
  <c r="F21" i="2"/>
  <c r="B36" i="2" s="1"/>
  <c r="G26" i="4"/>
  <c r="E26" i="4"/>
  <c r="D26" i="4"/>
  <c r="F25" i="4"/>
  <c r="H26" i="4"/>
  <c r="L44" i="2"/>
  <c r="F20" i="2"/>
  <c r="D35" i="2" s="1"/>
  <c r="K22" i="6"/>
  <c r="J22" i="6"/>
  <c r="C25" i="4" l="1"/>
  <c r="D36" i="2"/>
  <c r="C36" i="2"/>
  <c r="C26" i="4"/>
  <c r="H22" i="6"/>
  <c r="F36" i="2"/>
  <c r="C35" i="2"/>
  <c r="B35" i="2"/>
  <c r="F35" i="2" l="1"/>
  <c r="C5" i="6" l="1"/>
  <c r="D5" i="6"/>
  <c r="E5" i="6"/>
  <c r="F5" i="6"/>
  <c r="B6" i="6"/>
  <c r="J6" i="6" s="1"/>
  <c r="B7" i="6"/>
  <c r="J7" i="6" s="1"/>
  <c r="C15" i="6"/>
  <c r="D15" i="6"/>
  <c r="E15" i="6"/>
  <c r="B16" i="6"/>
  <c r="K16" i="6" s="1"/>
  <c r="B17" i="6"/>
  <c r="J17" i="6" s="1"/>
  <c r="B18" i="6"/>
  <c r="I18" i="6" s="1"/>
  <c r="B19" i="6"/>
  <c r="J19" i="6" s="1"/>
  <c r="B20" i="6"/>
  <c r="I20" i="6" s="1"/>
  <c r="B21" i="6"/>
  <c r="K21" i="6" s="1"/>
  <c r="B23" i="6"/>
  <c r="J23" i="6" s="1"/>
  <c r="C30" i="6"/>
  <c r="D30" i="6"/>
  <c r="E30" i="6"/>
  <c r="F30" i="6"/>
  <c r="B31" i="6"/>
  <c r="B32" i="6"/>
  <c r="K32" i="6" s="1"/>
  <c r="B33" i="6"/>
  <c r="I33" i="6" s="1"/>
  <c r="K23" i="5"/>
  <c r="J46" i="2" s="1"/>
  <c r="J23" i="5"/>
  <c r="I46" i="2" s="1"/>
  <c r="I23" i="5"/>
  <c r="H46" i="2" s="1"/>
  <c r="H23" i="5"/>
  <c r="G46" i="2" s="1"/>
  <c r="G23" i="5"/>
  <c r="F46" i="2" s="1"/>
  <c r="F23" i="5"/>
  <c r="E46" i="2" s="1"/>
  <c r="E23" i="5"/>
  <c r="D46" i="2" s="1"/>
  <c r="D23" i="5"/>
  <c r="C46" i="2" s="1"/>
  <c r="C23" i="5"/>
  <c r="B46" i="2" s="1"/>
  <c r="K22" i="5"/>
  <c r="J45" i="2" s="1"/>
  <c r="J22" i="5"/>
  <c r="I22" i="5"/>
  <c r="H22" i="5"/>
  <c r="G45" i="2" s="1"/>
  <c r="G22" i="5"/>
  <c r="F45" i="2" s="1"/>
  <c r="F22" i="5"/>
  <c r="E45" i="2" s="1"/>
  <c r="E22" i="5"/>
  <c r="D45" i="2" s="1"/>
  <c r="D22" i="5"/>
  <c r="C45" i="2" s="1"/>
  <c r="C22" i="5"/>
  <c r="B45" i="2" s="1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F15" i="2"/>
  <c r="F16" i="2"/>
  <c r="F17" i="2"/>
  <c r="F18" i="2"/>
  <c r="F19" i="2"/>
  <c r="F22" i="2"/>
  <c r="F14" i="2"/>
  <c r="B29" i="2" s="1"/>
  <c r="C16" i="4"/>
  <c r="G27" i="4" s="1"/>
  <c r="C13" i="4"/>
  <c r="E24" i="4" s="1"/>
  <c r="C12" i="4"/>
  <c r="G23" i="4" s="1"/>
  <c r="C11" i="4"/>
  <c r="G22" i="4" s="1"/>
  <c r="C10" i="4"/>
  <c r="G21" i="4" s="1"/>
  <c r="C9" i="4"/>
  <c r="E20" i="4" s="1"/>
  <c r="C8" i="4"/>
  <c r="H19" i="4" s="1"/>
  <c r="H7" i="4"/>
  <c r="G7" i="4"/>
  <c r="F7" i="4"/>
  <c r="E7" i="4"/>
  <c r="D7" i="4"/>
  <c r="B8" i="3"/>
  <c r="H11" i="3" s="1"/>
  <c r="B7" i="3"/>
  <c r="G10" i="3" s="1"/>
  <c r="I6" i="3"/>
  <c r="H6" i="3"/>
  <c r="G6" i="3"/>
  <c r="F6" i="3"/>
  <c r="D6" i="3"/>
  <c r="C6" i="3"/>
  <c r="B5" i="1"/>
  <c r="F5" i="1" s="1"/>
  <c r="B6" i="1"/>
  <c r="F6" i="1" s="1"/>
  <c r="B7" i="1"/>
  <c r="F7" i="1" s="1"/>
  <c r="B8" i="1"/>
  <c r="F8" i="1" s="1"/>
  <c r="B9" i="1"/>
  <c r="G9" i="1" s="1"/>
  <c r="B10" i="1"/>
  <c r="G10" i="1" s="1"/>
  <c r="B11" i="1"/>
  <c r="F11" i="1" s="1"/>
  <c r="B12" i="1"/>
  <c r="G12" i="1" s="1"/>
  <c r="B13" i="1"/>
  <c r="F13" i="1" s="1"/>
  <c r="B14" i="1"/>
  <c r="F14" i="1" s="1"/>
  <c r="B15" i="1"/>
  <c r="F15" i="1" s="1"/>
  <c r="B16" i="1"/>
  <c r="F16" i="1" s="1"/>
  <c r="G16" i="1"/>
  <c r="B17" i="1"/>
  <c r="G17" i="1" s="1"/>
  <c r="B18" i="1"/>
  <c r="G18" i="1" s="1"/>
  <c r="B19" i="1"/>
  <c r="F19" i="1" s="1"/>
  <c r="B20" i="1"/>
  <c r="G20" i="1" s="1"/>
  <c r="C22" i="1"/>
  <c r="B5" i="2" s="1"/>
  <c r="D22" i="1"/>
  <c r="C5" i="2" s="1"/>
  <c r="C23" i="1"/>
  <c r="B6" i="2" s="1"/>
  <c r="D23" i="1"/>
  <c r="C6" i="2" s="1"/>
  <c r="I6" i="6" l="1"/>
  <c r="I17" i="6"/>
  <c r="I7" i="6"/>
  <c r="K17" i="6"/>
  <c r="D21" i="5"/>
  <c r="D24" i="5" s="1"/>
  <c r="F18" i="1"/>
  <c r="L46" i="2"/>
  <c r="I21" i="5"/>
  <c r="I24" i="5" s="1"/>
  <c r="H45" i="2"/>
  <c r="J21" i="5"/>
  <c r="J24" i="5" s="1"/>
  <c r="I45" i="2"/>
  <c r="K6" i="6"/>
  <c r="J32" i="6"/>
  <c r="I19" i="6"/>
  <c r="B33" i="2"/>
  <c r="C33" i="2"/>
  <c r="D33" i="2"/>
  <c r="B32" i="2"/>
  <c r="C32" i="2"/>
  <c r="D32" i="2"/>
  <c r="C31" i="2"/>
  <c r="D31" i="2"/>
  <c r="B31" i="2"/>
  <c r="C30" i="2"/>
  <c r="D30" i="2"/>
  <c r="B30" i="2"/>
  <c r="C34" i="2"/>
  <c r="D34" i="2"/>
  <c r="B34" i="2"/>
  <c r="B37" i="2"/>
  <c r="C37" i="2"/>
  <c r="D37" i="2"/>
  <c r="D29" i="2"/>
  <c r="C29" i="2"/>
  <c r="F25" i="2"/>
  <c r="B8" i="2"/>
  <c r="D19" i="4"/>
  <c r="D22" i="4"/>
  <c r="F22" i="4"/>
  <c r="D23" i="4"/>
  <c r="F23" i="4"/>
  <c r="H23" i="4"/>
  <c r="I32" i="6"/>
  <c r="L33" i="6"/>
  <c r="B30" i="6"/>
  <c r="J30" i="6" s="1"/>
  <c r="K33" i="6"/>
  <c r="J33" i="6"/>
  <c r="J21" i="6"/>
  <c r="K20" i="6"/>
  <c r="I23" i="6"/>
  <c r="K23" i="6"/>
  <c r="I16" i="6"/>
  <c r="J20" i="6"/>
  <c r="K19" i="6"/>
  <c r="J16" i="6"/>
  <c r="L7" i="6"/>
  <c r="K7" i="6"/>
  <c r="B5" i="6"/>
  <c r="I5" i="6" s="1"/>
  <c r="L6" i="6"/>
  <c r="F21" i="5"/>
  <c r="F24" i="5" s="1"/>
  <c r="G19" i="1"/>
  <c r="G6" i="1"/>
  <c r="G14" i="1"/>
  <c r="G8" i="1"/>
  <c r="F17" i="1"/>
  <c r="G7" i="1"/>
  <c r="L31" i="6"/>
  <c r="K31" i="6"/>
  <c r="J31" i="6"/>
  <c r="I31" i="6"/>
  <c r="L32" i="6"/>
  <c r="I21" i="6"/>
  <c r="B15" i="6"/>
  <c r="K18" i="6"/>
  <c r="J18" i="6"/>
  <c r="B22" i="5"/>
  <c r="C21" i="5"/>
  <c r="C24" i="5" s="1"/>
  <c r="K21" i="5"/>
  <c r="K24" i="5" s="1"/>
  <c r="E21" i="5"/>
  <c r="E24" i="5" s="1"/>
  <c r="B23" i="5"/>
  <c r="G21" i="5"/>
  <c r="G24" i="5" s="1"/>
  <c r="H21" i="5"/>
  <c r="H24" i="5" s="1"/>
  <c r="E19" i="4"/>
  <c r="E23" i="4"/>
  <c r="F24" i="4"/>
  <c r="H24" i="4"/>
  <c r="F20" i="4"/>
  <c r="G20" i="4"/>
  <c r="H20" i="4"/>
  <c r="H21" i="4"/>
  <c r="G24" i="4"/>
  <c r="B22" i="1"/>
  <c r="G22" i="1" s="1"/>
  <c r="G11" i="1"/>
  <c r="G15" i="1"/>
  <c r="F10" i="1"/>
  <c r="F9" i="1"/>
  <c r="F19" i="4"/>
  <c r="G19" i="4"/>
  <c r="E22" i="4"/>
  <c r="C7" i="4"/>
  <c r="D27" i="4"/>
  <c r="E27" i="4"/>
  <c r="D20" i="4"/>
  <c r="F21" i="4"/>
  <c r="H22" i="4"/>
  <c r="D24" i="4"/>
  <c r="F27" i="4"/>
  <c r="H27" i="4"/>
  <c r="D21" i="4"/>
  <c r="E21" i="4"/>
  <c r="H10" i="3"/>
  <c r="I11" i="3"/>
  <c r="I10" i="3"/>
  <c r="B6" i="3"/>
  <c r="F9" i="3" s="1"/>
  <c r="C11" i="3"/>
  <c r="D11" i="3"/>
  <c r="D10" i="3"/>
  <c r="F11" i="3"/>
  <c r="C10" i="3"/>
  <c r="F10" i="3"/>
  <c r="G11" i="3"/>
  <c r="F20" i="1"/>
  <c r="F12" i="1"/>
  <c r="B23" i="1"/>
  <c r="F23" i="1" s="1"/>
  <c r="D21" i="1"/>
  <c r="G13" i="1"/>
  <c r="G5" i="1"/>
  <c r="C21" i="1"/>
  <c r="H17" i="6" l="1"/>
  <c r="H7" i="6"/>
  <c r="H6" i="6"/>
  <c r="L45" i="2"/>
  <c r="L48" i="2" s="1"/>
  <c r="C20" i="4"/>
  <c r="K5" i="6"/>
  <c r="L5" i="6"/>
  <c r="L30" i="6"/>
  <c r="J5" i="6"/>
  <c r="H18" i="6"/>
  <c r="K30" i="6"/>
  <c r="I30" i="6"/>
  <c r="H19" i="6"/>
  <c r="F37" i="2"/>
  <c r="F34" i="2"/>
  <c r="F30" i="2"/>
  <c r="F32" i="2"/>
  <c r="F31" i="2"/>
  <c r="F33" i="2"/>
  <c r="F29" i="2"/>
  <c r="C8" i="2"/>
  <c r="D8" i="2" s="1"/>
  <c r="C23" i="4"/>
  <c r="C24" i="4"/>
  <c r="C19" i="4"/>
  <c r="C22" i="4"/>
  <c r="H33" i="6"/>
  <c r="H31" i="6"/>
  <c r="H32" i="6"/>
  <c r="H21" i="6"/>
  <c r="H20" i="6"/>
  <c r="H23" i="6"/>
  <c r="H16" i="6"/>
  <c r="B21" i="5"/>
  <c r="B24" i="5" s="1"/>
  <c r="I15" i="6"/>
  <c r="J15" i="6"/>
  <c r="K15" i="6"/>
  <c r="F22" i="1"/>
  <c r="G23" i="1"/>
  <c r="F18" i="4"/>
  <c r="D18" i="4"/>
  <c r="H18" i="4"/>
  <c r="E18" i="4"/>
  <c r="C21" i="4"/>
  <c r="C27" i="4"/>
  <c r="G18" i="4"/>
  <c r="B11" i="3"/>
  <c r="B10" i="3"/>
  <c r="I9" i="3"/>
  <c r="G9" i="3"/>
  <c r="D9" i="3"/>
  <c r="H9" i="3"/>
  <c r="C9" i="3"/>
  <c r="C24" i="1"/>
  <c r="D24" i="1"/>
  <c r="B21" i="1"/>
  <c r="B24" i="1" s="1"/>
  <c r="H5" i="6" l="1"/>
  <c r="H30" i="6"/>
  <c r="H15" i="6"/>
  <c r="G24" i="1"/>
  <c r="C18" i="4"/>
  <c r="B9" i="3"/>
  <c r="G21" i="1"/>
  <c r="F21" i="1"/>
  <c r="F24" i="1"/>
</calcChain>
</file>

<file path=xl/sharedStrings.xml><?xml version="1.0" encoding="utf-8"?>
<sst xmlns="http://schemas.openxmlformats.org/spreadsheetml/2006/main" count="334" uniqueCount="88">
  <si>
    <t>Kvinnor</t>
  </si>
  <si>
    <t>Män</t>
  </si>
  <si>
    <t>Totalt</t>
  </si>
  <si>
    <t>Ålands statistik- och utredningsbyrå</t>
  </si>
  <si>
    <t>Antal</t>
  </si>
  <si>
    <t>Kommun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</si>
  <si>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</si>
  <si>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</si>
  <si>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</si>
  <si>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</si>
  <si>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</si>
  <si>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</si>
  <si>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</si>
  <si>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</si>
  <si>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</si>
  <si>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</si>
  <si>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</si>
  <si>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</si>
  <si>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</si>
  <si>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</si>
  <si>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</si>
  <si>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</si>
  <si>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Landskomm.</t>
  </si>
  <si>
    <t xml:space="preserve">   Landsbygden</t>
  </si>
  <si>
    <t xml:space="preserve">   Skärgården</t>
  </si>
  <si>
    <t>Källa: ÅSUB, Valstatistik</t>
  </si>
  <si>
    <t>Könsfördelning procent</t>
  </si>
  <si>
    <t>Landsbygden</t>
  </si>
  <si>
    <t>Skärgården</t>
  </si>
  <si>
    <t>Medel-</t>
  </si>
  <si>
    <t>ålder</t>
  </si>
  <si>
    <t>År</t>
  </si>
  <si>
    <t>Åldersgrupp</t>
  </si>
  <si>
    <t>Medelålder</t>
  </si>
  <si>
    <t>18-29</t>
  </si>
  <si>
    <t>30-39</t>
  </si>
  <si>
    <t>40-49</t>
  </si>
  <si>
    <t>50-59</t>
  </si>
  <si>
    <t>60-69</t>
  </si>
  <si>
    <t>70+</t>
  </si>
  <si>
    <t>Procent</t>
  </si>
  <si>
    <t>Politisk</t>
  </si>
  <si>
    <t>gruppering</t>
  </si>
  <si>
    <t>60+</t>
  </si>
  <si>
    <t>C</t>
  </si>
  <si>
    <t>L</t>
  </si>
  <si>
    <t>M</t>
  </si>
  <si>
    <t>Ob</t>
  </si>
  <si>
    <t>S</t>
  </si>
  <si>
    <t>ÅF</t>
  </si>
  <si>
    <t>Övriga</t>
  </si>
  <si>
    <t>Blad 1</t>
  </si>
  <si>
    <t>Blad 4</t>
  </si>
  <si>
    <t>-39 år</t>
  </si>
  <si>
    <t>40-59 år</t>
  </si>
  <si>
    <t>60+ år</t>
  </si>
  <si>
    <t>Övr.</t>
  </si>
  <si>
    <t>HI</t>
  </si>
  <si>
    <t>ÅD</t>
  </si>
  <si>
    <t>-</t>
  </si>
  <si>
    <t>Kön</t>
  </si>
  <si>
    <t>Åland</t>
  </si>
  <si>
    <t>Finland</t>
  </si>
  <si>
    <t>Sverige o övr. Norden</t>
  </si>
  <si>
    <t>Utom Norden</t>
  </si>
  <si>
    <t>Boende-</t>
  </si>
  <si>
    <t>region</t>
  </si>
  <si>
    <t>FYLL I</t>
  </si>
  <si>
    <t>Data till blad Ålder, politisk gruppering</t>
  </si>
  <si>
    <t>Data till blad Kommun, politisk gruppering</t>
  </si>
  <si>
    <t>Kandidater i  kommunalvalet 2023 efter kön, medelålder och kommun</t>
  </si>
  <si>
    <t xml:space="preserve">Kandidater i kommunalvalet 2023 efter kön och ålder </t>
  </si>
  <si>
    <t xml:space="preserve">Kandidater i kommunalvalet 2023 efter ålder och politisk gruppering </t>
  </si>
  <si>
    <t>Kandidater i  kommunalvalet 2023 efter kommun och politisk gruppering</t>
  </si>
  <si>
    <t>Kandidater i  kommunalvalet 2023 efter kön och födelseort</t>
  </si>
  <si>
    <t>Kandidater i  kommunalvalet 2023 efter politisk gruppering och födelseort</t>
  </si>
  <si>
    <t>Kandidater i  kommunalvalet 2023 efter boenderegion och födelseort</t>
  </si>
  <si>
    <t>Senast uppdaterad 9.10.2023</t>
  </si>
  <si>
    <r>
      <t xml:space="preserve">Kökar </t>
    </r>
    <r>
      <rPr>
        <vertAlign val="superscript"/>
        <sz val="9"/>
        <rFont val="Calibri"/>
        <family val="2"/>
        <scheme val="minor"/>
      </rPr>
      <t>1)</t>
    </r>
  </si>
  <si>
    <t>1) Korrigerade uppgifter</t>
  </si>
  <si>
    <r>
      <t xml:space="preserve">   Skärgården </t>
    </r>
    <r>
      <rPr>
        <vertAlign val="superscript"/>
        <sz val="9"/>
        <rFont val="Calibri"/>
        <family val="2"/>
        <scheme val="minor"/>
      </rPr>
      <t>1)</t>
    </r>
  </si>
  <si>
    <r>
      <t xml:space="preserve">Totalt </t>
    </r>
    <r>
      <rPr>
        <b/>
        <vertAlign val="superscript"/>
        <sz val="9"/>
        <rFont val="Calibri"/>
        <family val="2"/>
        <scheme val="minor"/>
      </rPr>
      <t>1)</t>
    </r>
  </si>
  <si>
    <r>
      <t xml:space="preserve">Landskomm. </t>
    </r>
    <r>
      <rPr>
        <vertAlign val="superscript"/>
        <sz val="9"/>
        <rFont val="Calibri"/>
        <family val="2"/>
        <scheme val="minor"/>
      </rPr>
      <t>1)</t>
    </r>
  </si>
  <si>
    <r>
      <t xml:space="preserve">Totalt </t>
    </r>
    <r>
      <rPr>
        <vertAlign val="superscript"/>
        <sz val="9"/>
        <rFont val="Calibri"/>
        <family val="2"/>
        <scheme val="minor"/>
      </rPr>
      <t>1)</t>
    </r>
  </si>
  <si>
    <r>
      <t xml:space="preserve">Medelålder </t>
    </r>
    <r>
      <rPr>
        <vertAlign val="superscript"/>
        <sz val="9"/>
        <rFont val="Calibri"/>
        <family val="2"/>
        <scheme val="minor"/>
      </rPr>
      <t>1)</t>
    </r>
  </si>
  <si>
    <t xml:space="preserve"> 1)</t>
  </si>
  <si>
    <r>
      <t xml:space="preserve">Män </t>
    </r>
    <r>
      <rPr>
        <vertAlign val="superscript"/>
        <sz val="9"/>
        <rFont val="Calibri"/>
        <family val="2"/>
        <scheme val="minor"/>
      </rPr>
      <t>1)</t>
    </r>
  </si>
  <si>
    <r>
      <t xml:space="preserve">Kvinnor </t>
    </r>
    <r>
      <rPr>
        <vertAlign val="superscript"/>
        <sz val="9"/>
        <rFont val="Calibri"/>
        <family val="2"/>
        <scheme val="minor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</si>
</sst>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0"/>
      <name val="Arial"/>
    </font>
    <font>
      <sz val="8"/>
      <name val="Calibri"/>
      <family val="2"/>
    </font>
    <font>
      <sz val="9"/>
      <name val="Arial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vertAlign val="superscript"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6" fillId="0" borderId="0" xfId="0" applyFont="1" applyAlignment="1" applyProtection="1">
      <alignment horizontal="left"/>
      <protection locked="0"/>
    </xf>
    <xf numFmtId="3" fontId="3" fillId="0" borderId="0" xfId="0" applyNumberFormat="1" applyFont="1"/>
    <xf numFmtId="0" fontId="3" fillId="0" borderId="2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0" fontId="2" fillId="0" borderId="0" xfId="0" applyFont="1"/>
    <xf numFmtId="0" fontId="3" fillId="0" borderId="2" xfId="0" applyFont="1" applyBorder="1" applyAlignment="1">
      <alignment horizontal="right"/>
    </xf>
    <xf numFmtId="165" fontId="3" fillId="0" borderId="0" xfId="0" applyNumberFormat="1" applyFont="1"/>
    <xf numFmtId="165" fontId="7" fillId="0" borderId="3" xfId="0" applyNumberFormat="1" applyFont="1" applyBorder="1"/>
    <xf numFmtId="0" fontId="8" fillId="0" borderId="2" xfId="0" applyFont="1" applyBorder="1"/>
    <xf numFmtId="0" fontId="7" fillId="0" borderId="0" xfId="0" applyFont="1"/>
    <xf numFmtId="0" fontId="7" fillId="0" borderId="0" xfId="0" applyFont="1" applyAlignment="1">
      <alignment horizontal="right"/>
    </xf>
    <xf numFmtId="165" fontId="7" fillId="0" borderId="0" xfId="0" applyNumberFormat="1" applyFont="1"/>
    <xf numFmtId="0" fontId="3" fillId="0" borderId="0" xfId="0" applyFont="1" applyAlignment="1">
      <alignment horizontal="left"/>
    </xf>
    <xf numFmtId="1" fontId="7" fillId="0" borderId="0" xfId="0" applyNumberFormat="1" applyFont="1"/>
    <xf numFmtId="1" fontId="7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3" xfId="0" applyFont="1" applyBorder="1" applyAlignment="1">
      <alignment horizontal="left"/>
    </xf>
    <xf numFmtId="1" fontId="3" fillId="0" borderId="3" xfId="0" applyNumberFormat="1" applyFont="1" applyBorder="1"/>
    <xf numFmtId="1" fontId="3" fillId="0" borderId="3" xfId="0" applyNumberFormat="1" applyFont="1" applyBorder="1" applyAlignment="1">
      <alignment horizontal="right"/>
    </xf>
    <xf numFmtId="165" fontId="3" fillId="0" borderId="3" xfId="0" applyNumberFormat="1" applyFont="1" applyBorder="1" applyAlignment="1">
      <alignment horizontal="right"/>
    </xf>
    <xf numFmtId="0" fontId="3" fillId="0" borderId="3" xfId="0" applyFont="1" applyBorder="1"/>
    <xf numFmtId="0" fontId="1" fillId="0" borderId="0" xfId="0" applyFont="1"/>
    <xf numFmtId="0" fontId="8" fillId="0" borderId="1" xfId="0" applyFont="1" applyBorder="1"/>
    <xf numFmtId="0" fontId="8" fillId="0" borderId="0" xfId="0" applyFont="1"/>
    <xf numFmtId="0" fontId="7" fillId="0" borderId="0" xfId="0" applyFont="1" applyAlignment="1">
      <alignment horizontal="left"/>
    </xf>
    <xf numFmtId="0" fontId="3" fillId="0" borderId="3" xfId="0" applyFont="1" applyBorder="1" applyAlignment="1">
      <alignment horizontal="right"/>
    </xf>
    <xf numFmtId="0" fontId="0" fillId="0" borderId="0" xfId="0" quotePrefix="1"/>
    <xf numFmtId="0" fontId="9" fillId="0" borderId="0" xfId="0" applyFont="1"/>
    <xf numFmtId="0" fontId="9" fillId="0" borderId="0" xfId="0" quotePrefix="1" applyFont="1"/>
    <xf numFmtId="0" fontId="10" fillId="0" borderId="0" xfId="0" applyFont="1" applyAlignment="1">
      <alignment horizontal="left"/>
    </xf>
    <xf numFmtId="1" fontId="9" fillId="0" borderId="0" xfId="0" applyNumberFormat="1" applyFont="1"/>
    <xf numFmtId="1" fontId="0" fillId="0" borderId="0" xfId="0" applyNumberFormat="1"/>
    <xf numFmtId="0" fontId="3" fillId="0" borderId="4" xfId="0" applyFont="1" applyBorder="1"/>
    <xf numFmtId="0" fontId="3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right"/>
    </xf>
    <xf numFmtId="1" fontId="3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1" xfId="0" applyFont="1" applyBorder="1" applyAlignment="1">
      <alignment vertical="top"/>
    </xf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3" xfId="0" applyNumberFormat="1" applyFont="1" applyBorder="1" applyAlignment="1">
      <alignment horizontal="right"/>
    </xf>
    <xf numFmtId="0" fontId="9" fillId="2" borderId="0" xfId="0" applyFont="1" applyFill="1"/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4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3" fillId="0" borderId="0" xfId="0" applyFont="1" applyBorder="1"/>
    <xf numFmtId="0" fontId="10" fillId="0" borderId="0" xfId="0" applyFont="1" applyBorder="1"/>
    <xf numFmtId="1" fontId="3" fillId="0" borderId="0" xfId="0" applyNumberFormat="1" applyFont="1" applyBorder="1"/>
    <xf numFmtId="1" fontId="3" fillId="0" borderId="0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1" fillId="0" borderId="1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Kommunalvalskandidater efter kön och region 2023</a:t>
            </a:r>
          </a:p>
        </c:rich>
      </c:tx>
      <c:layout>
        <c:manualLayout>
          <c:xMode val="edge"/>
          <c:yMode val="edge"/>
          <c:x val="0"/>
          <c:y val="1.1110388060996507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1758530183727034"/>
          <c:w val="0.90193706255468065"/>
          <c:h val="0.634358039955749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DÖLJ'!$B$3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'Blad2 DÖLJ'!$A$4:$A$6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'Blad2 DÖLJ'!$B$4:$B$6</c:f>
              <c:numCache>
                <c:formatCode>General</c:formatCode>
                <c:ptCount val="3"/>
                <c:pt idx="0">
                  <c:v>50</c:v>
                </c:pt>
                <c:pt idx="1">
                  <c:v>98</c:v>
                </c:pt>
                <c:pt idx="2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9-4559-AA63-117DE26838D4}"/>
            </c:ext>
          </c:extLst>
        </c:ser>
        <c:ser>
          <c:idx val="1"/>
          <c:order val="1"/>
          <c:tx>
            <c:strRef>
              <c:f>'Blad2 DÖLJ'!$C$3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'Blad2 DÖLJ'!$A$4:$A$6</c:f>
              <c:strCache>
                <c:ptCount val="3"/>
                <c:pt idx="0">
                  <c:v>Mariehamn</c:v>
                </c:pt>
                <c:pt idx="1">
                  <c:v>Landsbygden</c:v>
                </c:pt>
                <c:pt idx="2">
                  <c:v>Skärgården</c:v>
                </c:pt>
              </c:strCache>
            </c:strRef>
          </c:cat>
          <c:val>
            <c:numRef>
              <c:f>'Blad2 DÖLJ'!$C$4:$C$6</c:f>
              <c:numCache>
                <c:formatCode>General</c:formatCode>
                <c:ptCount val="3"/>
                <c:pt idx="0">
                  <c:v>57</c:v>
                </c:pt>
                <c:pt idx="1">
                  <c:v>162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9-4559-AA63-117DE2683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160016"/>
        <c:axId val="1"/>
      </c:barChart>
      <c:catAx>
        <c:axId val="101316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274137220448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16001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200322615923004"/>
          <c:y val="0.2128392008850134"/>
          <c:w val="0.25693159448818903"/>
          <c:h val="7.7320665495325458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Kommunalvalskandidater efter kön och ålder 2023</a:t>
            </a:r>
          </a:p>
        </c:rich>
      </c:tx>
      <c:layout>
        <c:manualLayout>
          <c:xMode val="edge"/>
          <c:yMode val="edge"/>
          <c:x val="0"/>
          <c:y val="1.1109878870774956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040094854097E-2"/>
          <c:y val="0.18786503038471541"/>
          <c:w val="0.90193706255468065"/>
          <c:h val="0.67191650339482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DÖLJ'!$A$53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'Blad2 DÖLJ'!$B$52:$G$52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'Blad2 DÖLJ'!$B$53:$G$53</c:f>
              <c:numCache>
                <c:formatCode>General</c:formatCode>
                <c:ptCount val="6"/>
                <c:pt idx="0">
                  <c:v>8</c:v>
                </c:pt>
                <c:pt idx="1">
                  <c:v>33</c:v>
                </c:pt>
                <c:pt idx="2">
                  <c:v>54</c:v>
                </c:pt>
                <c:pt idx="3">
                  <c:v>51</c:v>
                </c:pt>
                <c:pt idx="4">
                  <c:v>30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F4-44DC-9103-D25E7D114E3D}"/>
            </c:ext>
          </c:extLst>
        </c:ser>
        <c:ser>
          <c:idx val="1"/>
          <c:order val="1"/>
          <c:tx>
            <c:strRef>
              <c:f>'Blad2 DÖLJ'!$A$54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'Blad2 DÖLJ'!$B$52:$G$52</c:f>
              <c:strCache>
                <c:ptCount val="6"/>
                <c:pt idx="0">
                  <c:v>18-29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70+</c:v>
                </c:pt>
              </c:strCache>
            </c:strRef>
          </c:cat>
          <c:val>
            <c:numRef>
              <c:f>'Blad2 DÖLJ'!$B$54:$G$54</c:f>
              <c:numCache>
                <c:formatCode>General</c:formatCode>
                <c:ptCount val="6"/>
                <c:pt idx="0">
                  <c:v>12</c:v>
                </c:pt>
                <c:pt idx="1">
                  <c:v>41</c:v>
                </c:pt>
                <c:pt idx="2">
                  <c:v>60</c:v>
                </c:pt>
                <c:pt idx="3">
                  <c:v>65</c:v>
                </c:pt>
                <c:pt idx="4">
                  <c:v>60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F4-44DC-9103-D25E7D114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176416"/>
        <c:axId val="1"/>
      </c:barChart>
      <c:catAx>
        <c:axId val="101317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7.9162076571414483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17641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71510783672148215"/>
          <c:y val="0.19969884046184375"/>
          <c:w val="0.25210979994792876"/>
          <c:h val="9.2930144295343409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Kommunalvalskandidater efter parti och ålder 2023</a:t>
            </a:r>
          </a:p>
        </c:rich>
      </c:tx>
      <c:layout>
        <c:manualLayout>
          <c:xMode val="edge"/>
          <c:yMode val="edge"/>
          <c:x val="6.5378191362443336E-4"/>
          <c:y val="1.14944505656929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6483660130718953E-2"/>
          <c:y val="0.1647515612272604"/>
          <c:w val="0.77422647527910682"/>
          <c:h val="0.723049813119649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'Blad2 DÖLJ'!$B$28</c:f>
              <c:strCache>
                <c:ptCount val="1"/>
                <c:pt idx="0">
                  <c:v>-39 år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'Blad2 DÖLJ'!$A$29:$A$37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Övr.</c:v>
                </c:pt>
              </c:strCache>
            </c:strRef>
          </c:cat>
          <c:val>
            <c:numRef>
              <c:f>'Blad2 DÖLJ'!$B$29:$B$37</c:f>
              <c:numCache>
                <c:formatCode>0</c:formatCode>
                <c:ptCount val="8"/>
                <c:pt idx="0">
                  <c:v>23.376623376623375</c:v>
                </c:pt>
                <c:pt idx="1">
                  <c:v>21.428571428571427</c:v>
                </c:pt>
                <c:pt idx="2">
                  <c:v>13.20754716981132</c:v>
                </c:pt>
                <c:pt idx="3">
                  <c:v>13.20754716981132</c:v>
                </c:pt>
                <c:pt idx="4">
                  <c:v>17.021276595744681</c:v>
                </c:pt>
                <c:pt idx="5">
                  <c:v>0</c:v>
                </c:pt>
                <c:pt idx="6">
                  <c:v>11.76470588235294</c:v>
                </c:pt>
                <c:pt idx="7">
                  <c:v>27.777777777777779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A-4ADB-B1CF-04DD855B7B16}"/>
            </c:ext>
          </c:extLst>
        </c:ser>
        <c:ser>
          <c:idx val="1"/>
          <c:order val="1"/>
          <c:tx>
            <c:strRef>
              <c:f>'Blad2 DÖLJ'!$C$28</c:f>
              <c:strCache>
                <c:ptCount val="1"/>
                <c:pt idx="0">
                  <c:v>40-59 år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'Blad2 DÖLJ'!$A$29:$A$37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Övr.</c:v>
                </c:pt>
              </c:strCache>
            </c:strRef>
          </c:cat>
          <c:val>
            <c:numRef>
              <c:f>'Blad2 DÖLJ'!$C$29:$C$37</c:f>
              <c:numCache>
                <c:formatCode>0</c:formatCode>
                <c:ptCount val="8"/>
                <c:pt idx="0">
                  <c:v>51.94805194805194</c:v>
                </c:pt>
                <c:pt idx="1">
                  <c:v>66.071428571428569</c:v>
                </c:pt>
                <c:pt idx="2">
                  <c:v>62.264150943396224</c:v>
                </c:pt>
                <c:pt idx="3">
                  <c:v>47.169811320754718</c:v>
                </c:pt>
                <c:pt idx="4">
                  <c:v>59.574468085106382</c:v>
                </c:pt>
                <c:pt idx="5">
                  <c:v>45.454545454545453</c:v>
                </c:pt>
                <c:pt idx="6">
                  <c:v>70.588235294117652</c:v>
                </c:pt>
                <c:pt idx="7">
                  <c:v>34.722222222222221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A-4ADB-B1CF-04DD855B7B16}"/>
            </c:ext>
          </c:extLst>
        </c:ser>
        <c:ser>
          <c:idx val="2"/>
          <c:order val="2"/>
          <c:tx>
            <c:strRef>
              <c:f>'Blad2 DÖLJ'!$D$28</c:f>
              <c:strCache>
                <c:ptCount val="1"/>
                <c:pt idx="0">
                  <c:v>60+ år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chemeClr val="bg1"/>
              </a:solidFill>
            </a:ln>
            <a:effectLst/>
          </c:spPr>
          <c:invertIfNegative val="0"/>
          <c:cat>
            <c:strRef>
              <c:f>'Blad2 DÖLJ'!$A$29:$A$37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Övr.</c:v>
                </c:pt>
              </c:strCache>
            </c:strRef>
          </c:cat>
          <c:val>
            <c:numRef>
              <c:f>'Blad2 DÖLJ'!$D$29:$D$37</c:f>
              <c:numCache>
                <c:formatCode>0</c:formatCode>
                <c:ptCount val="8"/>
                <c:pt idx="0">
                  <c:v>24.675324675324674</c:v>
                </c:pt>
                <c:pt idx="1">
                  <c:v>12.5</c:v>
                </c:pt>
                <c:pt idx="2">
                  <c:v>24.528301886792452</c:v>
                </c:pt>
                <c:pt idx="3">
                  <c:v>39.622641509433961</c:v>
                </c:pt>
                <c:pt idx="4">
                  <c:v>23.404255319148938</c:v>
                </c:pt>
                <c:pt idx="5">
                  <c:v>54.54545454545454</c:v>
                </c:pt>
                <c:pt idx="6">
                  <c:v>17.647058823529413</c:v>
                </c:pt>
                <c:pt idx="7">
                  <c:v>37.5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A-4ADB-B1CF-04DD855B7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1014633176"/>
        <c:axId val="1"/>
      </c:barChart>
      <c:catAx>
        <c:axId val="1014633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25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n-US"/>
                  <a:t>Procent</a:t>
                </a:r>
              </a:p>
            </c:rich>
          </c:tx>
          <c:layout>
            <c:manualLayout>
              <c:xMode val="edge"/>
              <c:yMode val="edge"/>
              <c:x val="1.9608434113199966E-3"/>
              <c:y val="7.5415334175378254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25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25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4633176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r"/>
      <c:layout>
        <c:manualLayout>
          <c:xMode val="edge"/>
          <c:yMode val="edge"/>
          <c:x val="0.86013839179193496"/>
          <c:y val="0.21858267716535434"/>
          <c:w val="0.13986160820806492"/>
          <c:h val="0.64365413687246686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25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sv-FI" sz="1000" b="1"/>
              <a:t>Kommunalvalskandidater efter politisk gruppering och region 2023</a:t>
            </a:r>
          </a:p>
        </c:rich>
      </c:tx>
      <c:layout>
        <c:manualLayout>
          <c:xMode val="edge"/>
          <c:yMode val="edge"/>
          <c:x val="0"/>
          <c:y val="1.1109744094488188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5454122922134728E-2"/>
          <c:y val="0.22272801837270342"/>
          <c:w val="0.90193706255468065"/>
          <c:h val="0.58748318569553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DÖLJ'!$A$44</c:f>
              <c:strCache>
                <c:ptCount val="1"/>
                <c:pt idx="0">
                  <c:v>Mariehamn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'Blad2 DÖLJ'!$B$43:$J$43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Övriga</c:v>
                </c:pt>
              </c:strCache>
            </c:strRef>
          </c:cat>
          <c:val>
            <c:numRef>
              <c:f>'Blad2 DÖLJ'!$B$44:$J$44</c:f>
              <c:numCache>
                <c:formatCode>0</c:formatCode>
                <c:ptCount val="8"/>
                <c:pt idx="0">
                  <c:v>8</c:v>
                </c:pt>
                <c:pt idx="1">
                  <c:v>19</c:v>
                </c:pt>
                <c:pt idx="2">
                  <c:v>19</c:v>
                </c:pt>
                <c:pt idx="3">
                  <c:v>18</c:v>
                </c:pt>
                <c:pt idx="4">
                  <c:v>27</c:v>
                </c:pt>
                <c:pt idx="5">
                  <c:v>4</c:v>
                </c:pt>
                <c:pt idx="6">
                  <c:v>12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0-4829-990C-7F990D979C88}"/>
            </c:ext>
          </c:extLst>
        </c:ser>
        <c:ser>
          <c:idx val="1"/>
          <c:order val="1"/>
          <c:tx>
            <c:strRef>
              <c:f>'Blad2 DÖLJ'!$A$45</c:f>
              <c:strCache>
                <c:ptCount val="1"/>
                <c:pt idx="0">
                  <c:v>Landsbygden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'Blad2 DÖLJ'!$B$43:$J$43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Övriga</c:v>
                </c:pt>
              </c:strCache>
            </c:strRef>
          </c:cat>
          <c:val>
            <c:numRef>
              <c:f>'Blad2 DÖLJ'!$B$45:$J$45</c:f>
              <c:numCache>
                <c:formatCode>General</c:formatCode>
                <c:ptCount val="8"/>
                <c:pt idx="0">
                  <c:v>69</c:v>
                </c:pt>
                <c:pt idx="1">
                  <c:v>37</c:v>
                </c:pt>
                <c:pt idx="2">
                  <c:v>34</c:v>
                </c:pt>
                <c:pt idx="3">
                  <c:v>35</c:v>
                </c:pt>
                <c:pt idx="4">
                  <c:v>20</c:v>
                </c:pt>
                <c:pt idx="5">
                  <c:v>7</c:v>
                </c:pt>
                <c:pt idx="6">
                  <c:v>5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0-4829-990C-7F990D979C88}"/>
            </c:ext>
          </c:extLst>
        </c:ser>
        <c:ser>
          <c:idx val="2"/>
          <c:order val="2"/>
          <c:tx>
            <c:strRef>
              <c:f>'Blad2 DÖLJ'!$A$46</c:f>
              <c:strCache>
                <c:ptCount val="1"/>
                <c:pt idx="0">
                  <c:v>Skärgården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'Blad2 DÖLJ'!$B$43:$J$43</c:f>
              <c:strCache>
                <c:ptCount val="8"/>
                <c:pt idx="0">
                  <c:v>C</c:v>
                </c:pt>
                <c:pt idx="1">
                  <c:v>L</c:v>
                </c:pt>
                <c:pt idx="2">
                  <c:v>M</c:v>
                </c:pt>
                <c:pt idx="3">
                  <c:v>Ob</c:v>
                </c:pt>
                <c:pt idx="4">
                  <c:v>S</c:v>
                </c:pt>
                <c:pt idx="5">
                  <c:v>ÅF</c:v>
                </c:pt>
                <c:pt idx="6">
                  <c:v>HI</c:v>
                </c:pt>
                <c:pt idx="7">
                  <c:v>Övriga</c:v>
                </c:pt>
              </c:strCache>
            </c:strRef>
          </c:cat>
          <c:val>
            <c:numRef>
              <c:f>'Blad2 DÖLJ'!$B$46:$J$46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70-4829-990C-7F990D979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-7"/>
        <c:axId val="1013095728"/>
        <c:axId val="1"/>
      </c:barChart>
      <c:catAx>
        <c:axId val="10130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FI"/>
                  <a:t>Antal</a:t>
                </a:r>
              </a:p>
            </c:rich>
          </c:tx>
          <c:layout>
            <c:manualLayout>
              <c:xMode val="edge"/>
              <c:yMode val="edge"/>
              <c:x val="0"/>
              <c:y val="0.1364538221784777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013095728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8.8779192624123857E-2"/>
          <c:y val="0.24098999343832025"/>
          <c:w val="0.639831923561759"/>
          <c:h val="5.0543799212598425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r>
              <a:rPr lang="en-US" sz="1000" b="1"/>
              <a:t>Kommunalvalskandidater efter kön och födelseort 2023</a:t>
            </a:r>
          </a:p>
        </c:rich>
      </c:tx>
      <c:layout>
        <c:manualLayout>
          <c:xMode val="edge"/>
          <c:yMode val="edge"/>
          <c:x val="2.6502657317089098E-3"/>
          <c:y val="1.3550251743823854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7.8240985048372916E-2"/>
          <c:y val="0.18428312314619208"/>
          <c:w val="0.87462406249350755"/>
          <c:h val="0.642204315900201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'Blad2 DÖLJ'!$A$58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'Blad2 DÖLJ'!$B$57:$E$57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'Blad2 DÖLJ'!$B$58:$E$58</c:f>
              <c:numCache>
                <c:formatCode>General</c:formatCode>
                <c:ptCount val="4"/>
                <c:pt idx="0">
                  <c:v>107</c:v>
                </c:pt>
                <c:pt idx="1">
                  <c:v>44</c:v>
                </c:pt>
                <c:pt idx="2">
                  <c:v>29</c:v>
                </c:pt>
                <c:pt idx="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E-4098-A681-8F1E0FBCBB8F}"/>
            </c:ext>
          </c:extLst>
        </c:ser>
        <c:ser>
          <c:idx val="1"/>
          <c:order val="1"/>
          <c:tx>
            <c:strRef>
              <c:f>'Blad2 DÖLJ'!$A$59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'Blad2 DÖLJ'!$B$57:$E$57</c:f>
              <c:strCache>
                <c:ptCount val="4"/>
                <c:pt idx="0">
                  <c:v>Åland</c:v>
                </c:pt>
                <c:pt idx="1">
                  <c:v>Finland</c:v>
                </c:pt>
                <c:pt idx="2">
                  <c:v>Sverige o övr. Norden</c:v>
                </c:pt>
                <c:pt idx="3">
                  <c:v>Utom Norden</c:v>
                </c:pt>
              </c:strCache>
            </c:strRef>
          </c:cat>
          <c:val>
            <c:numRef>
              <c:f>'Blad2 DÖLJ'!$B$59:$E$59</c:f>
              <c:numCache>
                <c:formatCode>General</c:formatCode>
                <c:ptCount val="4"/>
                <c:pt idx="0">
                  <c:v>188</c:v>
                </c:pt>
                <c:pt idx="1">
                  <c:v>35</c:v>
                </c:pt>
                <c:pt idx="2">
                  <c:v>34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E-4098-A681-8F1E0FBCB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105116856"/>
        <c:axId val="1"/>
      </c:barChart>
      <c:catAx>
        <c:axId val="1105116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Födelseort</a:t>
                </a:r>
              </a:p>
            </c:rich>
          </c:tx>
          <c:layout>
            <c:manualLayout>
              <c:xMode val="edge"/>
              <c:yMode val="edge"/>
              <c:x val="0.81553440148339662"/>
              <c:y val="0.91836024388002069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sv-SE"/>
                  <a:t>Personer</a:t>
                </a:r>
              </a:p>
            </c:rich>
          </c:tx>
          <c:layout>
            <c:manualLayout>
              <c:xMode val="edge"/>
              <c:yMode val="edge"/>
              <c:x val="4.1733589271490315E-4"/>
              <c:y val="8.7380536576896761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sv-FI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sv-FI"/>
          </a:p>
        </c:txPr>
        <c:crossAx val="1105116856"/>
        <c:crosses val="autoZero"/>
        <c:crossBetween val="between"/>
        <c:majorUnit val="5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69069612567085825"/>
          <c:y val="0.20227008588906931"/>
          <c:w val="0.23400399576918557"/>
          <c:h val="8.63212720977971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sv-FI"/>
    </a:p>
  </c:txPr>
  <c:printSettings>
    <c:headerFooter alignWithMargins="0"/>
    <c:pageMargins b="1" l="0.75000000000000622" r="0.75000000000000622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6</xdr:col>
      <xdr:colOff>600075</xdr:colOff>
      <xdr:row>43</xdr:row>
      <xdr:rowOff>19050</xdr:rowOff>
    </xdr:to>
    <xdr:graphicFrame macro="">
      <xdr:nvGraphicFramePr>
        <xdr:cNvPr id="1063" name="Chart 1">
          <a:extLst>
            <a:ext uri="{FF2B5EF4-FFF2-40B4-BE49-F238E27FC236}">
              <a16:creationId xmlns:a16="http://schemas.microsoft.com/office/drawing/2014/main" id="{48C39743-D076-4AB3-BBCE-D03013F172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57150</xdr:rowOff>
    </xdr:from>
    <xdr:to>
      <xdr:col>6</xdr:col>
      <xdr:colOff>561975</xdr:colOff>
      <xdr:row>29</xdr:row>
      <xdr:rowOff>9525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05A1452-5944-40A3-B996-4DEE9C484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9</xdr:col>
      <xdr:colOff>323850</xdr:colOff>
      <xdr:row>47</xdr:row>
      <xdr:rowOff>104775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A9308F2-DFFE-4107-8A08-71FE6F0021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8</xdr:col>
      <xdr:colOff>266700</xdr:colOff>
      <xdr:row>43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FF0F88-5C51-46D3-AB13-553BECB5FB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8</xdr:col>
      <xdr:colOff>152400</xdr:colOff>
      <xdr:row>53</xdr:row>
      <xdr:rowOff>19050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7AFA178E-C1C9-42AE-A54C-A72A08410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ÅSUB_lugn_NY">
  <a:themeElements>
    <a:clrScheme name="Anpassat 1">
      <a:dk1>
        <a:srgbClr val="000000"/>
      </a:dk1>
      <a:lt1>
        <a:srgbClr val="FFFFFF"/>
      </a:lt1>
      <a:dk2>
        <a:srgbClr val="034EA2"/>
      </a:dk2>
      <a:lt2>
        <a:srgbClr val="464764"/>
      </a:lt2>
      <a:accent1>
        <a:srgbClr val="034EA2"/>
      </a:accent1>
      <a:accent2>
        <a:srgbClr val="907AB8"/>
      </a:accent2>
      <a:accent3>
        <a:srgbClr val="6F51A1"/>
      </a:accent3>
      <a:accent4>
        <a:srgbClr val="5C72B7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_NY" id="{B8AEFD2D-3056-4D3C-9DC4-525ED65BB9B8}" vid="{DE9DA839-D25B-467A-AD10-C6B2BDC4F28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showGridLines="0" tabSelected="1" workbookViewId="0">
      <selection activeCell="P20" sqref="P20"/>
    </sheetView>
  </sheetViews>
  <sheetFormatPr defaultRowHeight="12" x14ac:dyDescent="0.2"/>
  <cols>
    <col min="1" max="1" width="12.5703125" style="1" customWidth="1"/>
    <col min="2" max="4" width="7.140625" style="1" customWidth="1"/>
    <col min="5" max="5" width="2.42578125" style="1" customWidth="1"/>
    <col min="6" max="7" width="9.42578125" style="1" customWidth="1"/>
    <col min="8" max="16384" width="9.140625" style="1"/>
  </cols>
  <sheetData>
    <row r="1" spans="1:8" x14ac:dyDescent="0.2">
      <c r="A1" s="1" t="s">
        <v>3</v>
      </c>
    </row>
    <row r="2" spans="1:8" ht="24.75" customHeight="1" thickBot="1" x14ac:dyDescent="0.3">
      <c r="A2" s="2" t="s">
        <v>70</v>
      </c>
      <c r="B2" s="3"/>
    </row>
    <row r="3" spans="1:8" ht="12" customHeight="1" x14ac:dyDescent="0.2">
      <c r="A3" s="9" t="s">
        <v>5</v>
      </c>
      <c r="B3" s="59" t="s">
        <v>4</v>
      </c>
      <c r="C3" s="59"/>
      <c r="D3" s="59"/>
      <c r="E3" s="9"/>
      <c r="F3" s="59" t="s">
        <v>26</v>
      </c>
      <c r="G3" s="59"/>
      <c r="H3" s="17" t="s">
        <v>29</v>
      </c>
    </row>
    <row r="4" spans="1:8" ht="12" customHeight="1" x14ac:dyDescent="0.2">
      <c r="A4" s="4"/>
      <c r="B4" s="5" t="s">
        <v>2</v>
      </c>
      <c r="C4" s="6" t="s">
        <v>0</v>
      </c>
      <c r="D4" s="6" t="s">
        <v>1</v>
      </c>
      <c r="E4" s="6"/>
      <c r="F4" s="6" t="s">
        <v>0</v>
      </c>
      <c r="G4" s="6" t="s">
        <v>1</v>
      </c>
      <c r="H4" s="6" t="s">
        <v>30</v>
      </c>
    </row>
    <row r="5" spans="1:8" ht="12" customHeight="1" x14ac:dyDescent="0.2">
      <c r="A5" s="1" t="s">
        <v>6</v>
      </c>
      <c r="B5" s="10">
        <f>IF(SUM(C5,D5)=0,"-",SUM(C5,D5))</f>
        <v>20</v>
      </c>
      <c r="C5" s="10">
        <v>9</v>
      </c>
      <c r="D5" s="10">
        <v>11</v>
      </c>
      <c r="E5" s="10"/>
      <c r="F5" s="11">
        <f>IF(C5="-","-",C5/$B5*100)</f>
        <v>45</v>
      </c>
      <c r="G5" s="11">
        <f>IF(D5="-","-",D5/$B5*100)</f>
        <v>55.000000000000007</v>
      </c>
      <c r="H5" s="18">
        <v>53.75</v>
      </c>
    </row>
    <row r="6" spans="1:8" ht="12" customHeight="1" x14ac:dyDescent="0.2">
      <c r="A6" s="1" t="s">
        <v>7</v>
      </c>
      <c r="B6" s="10">
        <f t="shared" ref="B6:B19" si="0">IF(SUM(C6,D6)=0,"-",SUM(C6,D6))</f>
        <v>30</v>
      </c>
      <c r="C6" s="10">
        <v>9</v>
      </c>
      <c r="D6" s="10">
        <v>21</v>
      </c>
      <c r="E6" s="10"/>
      <c r="F6" s="11">
        <f t="shared" ref="F6:G24" si="1">IF(C6="-","-",C6/$B6*100)</f>
        <v>30</v>
      </c>
      <c r="G6" s="11">
        <f t="shared" si="1"/>
        <v>70</v>
      </c>
      <c r="H6" s="18">
        <v>58.133333333333333</v>
      </c>
    </row>
    <row r="7" spans="1:8" ht="12" customHeight="1" x14ac:dyDescent="0.2">
      <c r="A7" s="1" t="s">
        <v>8</v>
      </c>
      <c r="B7" s="10">
        <f t="shared" si="0"/>
        <v>28</v>
      </c>
      <c r="C7" s="10">
        <v>13</v>
      </c>
      <c r="D7" s="10">
        <v>15</v>
      </c>
      <c r="E7" s="10"/>
      <c r="F7" s="11">
        <f t="shared" si="1"/>
        <v>46.428571428571431</v>
      </c>
      <c r="G7" s="11">
        <f t="shared" si="1"/>
        <v>53.571428571428569</v>
      </c>
      <c r="H7" s="18">
        <v>51.821428571428569</v>
      </c>
    </row>
    <row r="8" spans="1:8" ht="12" customHeight="1" x14ac:dyDescent="0.2">
      <c r="A8" s="1" t="s">
        <v>9</v>
      </c>
      <c r="B8" s="10">
        <f t="shared" si="0"/>
        <v>18</v>
      </c>
      <c r="C8" s="12">
        <v>8</v>
      </c>
      <c r="D8" s="10">
        <v>10</v>
      </c>
      <c r="E8" s="10"/>
      <c r="F8" s="11">
        <f t="shared" si="1"/>
        <v>44.444444444444443</v>
      </c>
      <c r="G8" s="11">
        <f t="shared" si="1"/>
        <v>55.555555555555557</v>
      </c>
      <c r="H8" s="18">
        <v>47.333333333333336</v>
      </c>
    </row>
    <row r="9" spans="1:8" ht="12" customHeight="1" x14ac:dyDescent="0.2">
      <c r="A9" s="1" t="s">
        <v>10</v>
      </c>
      <c r="B9" s="10">
        <f t="shared" si="0"/>
        <v>13</v>
      </c>
      <c r="C9" s="10">
        <v>5</v>
      </c>
      <c r="D9" s="10">
        <v>8</v>
      </c>
      <c r="E9" s="10"/>
      <c r="F9" s="11">
        <f t="shared" si="1"/>
        <v>38.461538461538467</v>
      </c>
      <c r="G9" s="11">
        <f t="shared" si="1"/>
        <v>61.53846153846154</v>
      </c>
      <c r="H9" s="18">
        <v>45.53846153846154</v>
      </c>
    </row>
    <row r="10" spans="1:8" ht="17.25" customHeight="1" x14ac:dyDescent="0.2">
      <c r="A10" s="1" t="s">
        <v>11</v>
      </c>
      <c r="B10" s="10">
        <f t="shared" si="0"/>
        <v>30</v>
      </c>
      <c r="C10" s="10">
        <v>7</v>
      </c>
      <c r="D10" s="10">
        <v>23</v>
      </c>
      <c r="E10" s="10"/>
      <c r="F10" s="11">
        <f t="shared" si="1"/>
        <v>23.333333333333332</v>
      </c>
      <c r="G10" s="11">
        <f t="shared" si="1"/>
        <v>76.666666666666671</v>
      </c>
      <c r="H10" s="18">
        <v>47.833333333333336</v>
      </c>
    </row>
    <row r="11" spans="1:8" ht="12" customHeight="1" x14ac:dyDescent="0.2">
      <c r="A11" s="1" t="s">
        <v>12</v>
      </c>
      <c r="B11" s="10">
        <f t="shared" si="0"/>
        <v>55</v>
      </c>
      <c r="C11" s="10">
        <v>23</v>
      </c>
      <c r="D11" s="10">
        <v>32</v>
      </c>
      <c r="E11" s="10"/>
      <c r="F11" s="11">
        <f t="shared" si="1"/>
        <v>41.818181818181813</v>
      </c>
      <c r="G11" s="11">
        <f t="shared" si="1"/>
        <v>58.18181818181818</v>
      </c>
      <c r="H11" s="18">
        <v>49.981818181818184</v>
      </c>
    </row>
    <row r="12" spans="1:8" ht="12" customHeight="1" x14ac:dyDescent="0.2">
      <c r="A12" s="1" t="s">
        <v>13</v>
      </c>
      <c r="B12" s="10">
        <f t="shared" si="0"/>
        <v>13</v>
      </c>
      <c r="C12" s="10">
        <v>7</v>
      </c>
      <c r="D12" s="10">
        <v>6</v>
      </c>
      <c r="E12" s="10"/>
      <c r="F12" s="11">
        <f t="shared" si="1"/>
        <v>53.846153846153847</v>
      </c>
      <c r="G12" s="11">
        <f t="shared" si="1"/>
        <v>46.153846153846153</v>
      </c>
      <c r="H12" s="18">
        <v>50.769230769230766</v>
      </c>
    </row>
    <row r="13" spans="1:8" ht="12" customHeight="1" x14ac:dyDescent="0.2">
      <c r="A13" s="1" t="s">
        <v>78</v>
      </c>
      <c r="B13" s="10">
        <f t="shared" si="0"/>
        <v>13</v>
      </c>
      <c r="C13" s="12">
        <v>5</v>
      </c>
      <c r="D13" s="12">
        <v>8</v>
      </c>
      <c r="E13" s="10"/>
      <c r="F13" s="11">
        <f t="shared" si="1"/>
        <v>38.461538461538467</v>
      </c>
      <c r="G13" s="11">
        <f t="shared" si="1"/>
        <v>61.53846153846154</v>
      </c>
      <c r="H13" s="18">
        <v>50.153846153846153</v>
      </c>
    </row>
    <row r="14" spans="1:8" ht="12" customHeight="1" x14ac:dyDescent="0.2">
      <c r="A14" s="1" t="s">
        <v>15</v>
      </c>
      <c r="B14" s="10">
        <f t="shared" si="0"/>
        <v>32</v>
      </c>
      <c r="C14" s="10">
        <v>16</v>
      </c>
      <c r="D14" s="10">
        <v>16</v>
      </c>
      <c r="E14" s="10"/>
      <c r="F14" s="11">
        <f t="shared" si="1"/>
        <v>50</v>
      </c>
      <c r="G14" s="11">
        <f t="shared" si="1"/>
        <v>50</v>
      </c>
      <c r="H14" s="18">
        <v>51.96875</v>
      </c>
    </row>
    <row r="15" spans="1:8" ht="17.25" customHeight="1" x14ac:dyDescent="0.2">
      <c r="A15" s="1" t="s">
        <v>16</v>
      </c>
      <c r="B15" s="10">
        <f t="shared" si="0"/>
        <v>16</v>
      </c>
      <c r="C15" s="10">
        <v>8</v>
      </c>
      <c r="D15" s="12">
        <v>8</v>
      </c>
      <c r="E15" s="10"/>
      <c r="F15" s="11">
        <f t="shared" si="1"/>
        <v>50</v>
      </c>
      <c r="G15" s="11">
        <f t="shared" si="1"/>
        <v>50</v>
      </c>
      <c r="H15" s="18">
        <v>43.125</v>
      </c>
    </row>
    <row r="16" spans="1:8" ht="12" customHeight="1" x14ac:dyDescent="0.2">
      <c r="A16" s="1" t="s">
        <v>17</v>
      </c>
      <c r="B16" s="10">
        <f t="shared" si="0"/>
        <v>31</v>
      </c>
      <c r="C16" s="10">
        <v>11</v>
      </c>
      <c r="D16" s="10">
        <v>20</v>
      </c>
      <c r="E16" s="10"/>
      <c r="F16" s="11">
        <f t="shared" si="1"/>
        <v>35.483870967741936</v>
      </c>
      <c r="G16" s="11">
        <f t="shared" si="1"/>
        <v>64.516129032258064</v>
      </c>
      <c r="H16" s="18">
        <v>54.645161290322584</v>
      </c>
    </row>
    <row r="17" spans="1:8" ht="12" customHeight="1" x14ac:dyDescent="0.2">
      <c r="A17" s="1" t="s">
        <v>18</v>
      </c>
      <c r="B17" s="10">
        <f t="shared" si="0"/>
        <v>13</v>
      </c>
      <c r="C17" s="12">
        <v>6</v>
      </c>
      <c r="D17" s="12">
        <v>7</v>
      </c>
      <c r="E17" s="10"/>
      <c r="F17" s="11">
        <f t="shared" si="1"/>
        <v>46.153846153846153</v>
      </c>
      <c r="G17" s="11">
        <f t="shared" si="1"/>
        <v>53.846153846153847</v>
      </c>
      <c r="H17" s="18">
        <v>57.230769230769234</v>
      </c>
    </row>
    <row r="18" spans="1:8" ht="12" customHeight="1" x14ac:dyDescent="0.2">
      <c r="A18" s="1" t="s">
        <v>19</v>
      </c>
      <c r="B18" s="10">
        <f t="shared" si="0"/>
        <v>25</v>
      </c>
      <c r="C18" s="10">
        <v>6</v>
      </c>
      <c r="D18" s="10">
        <v>19</v>
      </c>
      <c r="E18" s="10"/>
      <c r="F18" s="11">
        <f t="shared" si="1"/>
        <v>24</v>
      </c>
      <c r="G18" s="11">
        <f t="shared" si="1"/>
        <v>76</v>
      </c>
      <c r="H18" s="18">
        <v>53.52</v>
      </c>
    </row>
    <row r="19" spans="1:8" ht="12" customHeight="1" x14ac:dyDescent="0.2">
      <c r="A19" s="1" t="s">
        <v>20</v>
      </c>
      <c r="B19" s="10">
        <f t="shared" si="0"/>
        <v>14</v>
      </c>
      <c r="C19" s="10">
        <v>8</v>
      </c>
      <c r="D19" s="10">
        <v>6</v>
      </c>
      <c r="E19" s="10"/>
      <c r="F19" s="11">
        <f t="shared" si="1"/>
        <v>57.142857142857139</v>
      </c>
      <c r="G19" s="11">
        <f t="shared" si="1"/>
        <v>42.857142857142854</v>
      </c>
      <c r="H19" s="18">
        <v>48.428571428571431</v>
      </c>
    </row>
    <row r="20" spans="1:8" ht="17.25" customHeight="1" x14ac:dyDescent="0.2">
      <c r="A20" s="1" t="s">
        <v>21</v>
      </c>
      <c r="B20" s="10">
        <f>SUM(C20:D20)</f>
        <v>107</v>
      </c>
      <c r="C20" s="10">
        <v>50</v>
      </c>
      <c r="D20" s="10">
        <v>57</v>
      </c>
      <c r="E20" s="10"/>
      <c r="F20" s="11">
        <f t="shared" si="1"/>
        <v>46.728971962616825</v>
      </c>
      <c r="G20" s="11">
        <f t="shared" si="1"/>
        <v>53.271028037383175</v>
      </c>
      <c r="H20" s="18">
        <v>52</v>
      </c>
    </row>
    <row r="21" spans="1:8" ht="17.25" customHeight="1" x14ac:dyDescent="0.2">
      <c r="A21" s="1" t="s">
        <v>82</v>
      </c>
      <c r="B21" s="10">
        <f>SUM(B22:B23)</f>
        <v>351</v>
      </c>
      <c r="C21" s="10">
        <f>SUM(C22:C23)</f>
        <v>141</v>
      </c>
      <c r="D21" s="10">
        <f>SUM(D22:D23)</f>
        <v>210</v>
      </c>
      <c r="E21" s="10"/>
      <c r="F21" s="11">
        <f t="shared" si="1"/>
        <v>40.17094017094017</v>
      </c>
      <c r="G21" s="11">
        <f t="shared" si="1"/>
        <v>59.82905982905983</v>
      </c>
      <c r="H21" s="18">
        <v>51.330484330484332</v>
      </c>
    </row>
    <row r="22" spans="1:8" ht="12" customHeight="1" x14ac:dyDescent="0.2">
      <c r="A22" s="1" t="s">
        <v>23</v>
      </c>
      <c r="B22" s="10">
        <f>SUM(B6:B7,B9:B11,B14:B16,B18)</f>
        <v>260</v>
      </c>
      <c r="C22" s="10">
        <f>SUM(C6:C7,C9:C11,C14:C16,C18)</f>
        <v>98</v>
      </c>
      <c r="D22" s="10">
        <f>SUM(D6:D7,D9:D11,D14:D16,D18)</f>
        <v>162</v>
      </c>
      <c r="E22" s="10"/>
      <c r="F22" s="11">
        <f t="shared" si="1"/>
        <v>37.692307692307693</v>
      </c>
      <c r="G22" s="11">
        <f t="shared" si="1"/>
        <v>62.307692307692307</v>
      </c>
      <c r="H22" s="18">
        <v>51.4</v>
      </c>
    </row>
    <row r="23" spans="1:8" ht="12" customHeight="1" x14ac:dyDescent="0.2">
      <c r="A23" s="1" t="s">
        <v>80</v>
      </c>
      <c r="B23" s="10">
        <f>SUM(B5,B8,B12:B13,B17,B19)</f>
        <v>91</v>
      </c>
      <c r="C23" s="10">
        <f>SUM(C5,C8,C12:C13,C17,C19)</f>
        <v>43</v>
      </c>
      <c r="D23" s="10">
        <f>SUM(D5,D8,D12:D13,D17,D19)</f>
        <v>48</v>
      </c>
      <c r="E23" s="10"/>
      <c r="F23" s="11">
        <f t="shared" si="1"/>
        <v>47.252747252747248</v>
      </c>
      <c r="G23" s="11">
        <f t="shared" si="1"/>
        <v>52.747252747252752</v>
      </c>
      <c r="H23" s="18">
        <v>51.2</v>
      </c>
    </row>
    <row r="24" spans="1:8" ht="17.25" customHeight="1" thickBot="1" x14ac:dyDescent="0.25">
      <c r="A24" s="13" t="s">
        <v>81</v>
      </c>
      <c r="B24" s="14">
        <f>SUM(B20,B21)</f>
        <v>458</v>
      </c>
      <c r="C24" s="14">
        <f>SUM(C20,C21)</f>
        <v>191</v>
      </c>
      <c r="D24" s="14">
        <f>SUM(D20,D21)</f>
        <v>267</v>
      </c>
      <c r="E24" s="14"/>
      <c r="F24" s="15">
        <f t="shared" si="1"/>
        <v>41.703056768558952</v>
      </c>
      <c r="G24" s="15">
        <f t="shared" si="1"/>
        <v>58.296943231441048</v>
      </c>
      <c r="H24" s="19">
        <v>51.5</v>
      </c>
    </row>
    <row r="25" spans="1:8" ht="13.5" customHeight="1" x14ac:dyDescent="0.2">
      <c r="A25" s="64" t="s">
        <v>79</v>
      </c>
      <c r="B25" s="60"/>
      <c r="C25" s="60"/>
      <c r="D25" s="60"/>
      <c r="E25" s="60"/>
      <c r="F25" s="61"/>
      <c r="G25" s="61"/>
      <c r="H25" s="62"/>
    </row>
    <row r="26" spans="1:8" ht="12" customHeight="1" x14ac:dyDescent="0.2">
      <c r="A26" s="7" t="s">
        <v>25</v>
      </c>
      <c r="B26" s="8"/>
      <c r="C26" s="8"/>
      <c r="D26" s="8"/>
      <c r="E26" s="8"/>
    </row>
    <row r="27" spans="1:8" ht="10.5" customHeight="1" x14ac:dyDescent="0.2">
      <c r="A27" s="35" t="s">
        <v>77</v>
      </c>
    </row>
  </sheetData>
  <mergeCells count="2">
    <mergeCell ref="B3:D3"/>
    <mergeCell ref="F3:G3"/>
  </mergeCells>
  <phoneticPr fontId="0" type="noConversion"/>
  <pageMargins left="0.75" right="0.75" top="1" bottom="1" header="0.5" footer="0.5"/>
  <pageSetup paperSize="9" orientation="portrait" r:id="rId1"/>
  <headerFooter alignWithMargins="0"/>
  <ignoredErrors>
    <ignoredError sqref="C2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59"/>
  <sheetViews>
    <sheetView topLeftCell="A25" workbookViewId="0">
      <selection activeCell="K63" sqref="K63"/>
    </sheetView>
  </sheetViews>
  <sheetFormatPr defaultRowHeight="12.75" x14ac:dyDescent="0.2"/>
  <cols>
    <col min="2" max="2" width="15" customWidth="1"/>
    <col min="9" max="9" width="0" hidden="1" customWidth="1"/>
  </cols>
  <sheetData>
    <row r="1" spans="1:12" x14ac:dyDescent="0.2">
      <c r="A1" t="s">
        <v>51</v>
      </c>
    </row>
    <row r="3" spans="1:12" x14ac:dyDescent="0.2">
      <c r="B3" s="6" t="s">
        <v>0</v>
      </c>
      <c r="C3" s="6" t="s">
        <v>1</v>
      </c>
    </row>
    <row r="4" spans="1:12" x14ac:dyDescent="0.2">
      <c r="A4" s="1" t="s">
        <v>21</v>
      </c>
      <c r="B4" s="16">
        <f>'Kön, medelålder, kommun'!C20</f>
        <v>50</v>
      </c>
      <c r="C4" s="16">
        <f>'Kön, medelålder, kommun'!D20</f>
        <v>57</v>
      </c>
    </row>
    <row r="5" spans="1:12" x14ac:dyDescent="0.2">
      <c r="A5" s="1" t="s">
        <v>27</v>
      </c>
      <c r="B5" s="16">
        <f>'Kön, medelålder, kommun'!C22</f>
        <v>98</v>
      </c>
      <c r="C5" s="16">
        <f>'Kön, medelålder, kommun'!D22</f>
        <v>162</v>
      </c>
    </row>
    <row r="6" spans="1:12" x14ac:dyDescent="0.2">
      <c r="A6" s="1" t="s">
        <v>28</v>
      </c>
      <c r="B6" s="16">
        <f>'Kön, medelålder, kommun'!C23</f>
        <v>43</v>
      </c>
      <c r="C6" s="16">
        <f>'Kön, medelålder, kommun'!D23</f>
        <v>48</v>
      </c>
    </row>
    <row r="8" spans="1:12" x14ac:dyDescent="0.2">
      <c r="B8">
        <f>SUM(B4:B7)</f>
        <v>191</v>
      </c>
      <c r="C8">
        <f>SUM(C4:C7)</f>
        <v>267</v>
      </c>
      <c r="D8">
        <f>SUM(B8:C8)</f>
        <v>458</v>
      </c>
    </row>
    <row r="11" spans="1:12" x14ac:dyDescent="0.2">
      <c r="A11" t="s">
        <v>52</v>
      </c>
      <c r="L11" s="45"/>
    </row>
    <row r="13" spans="1:12" x14ac:dyDescent="0.2">
      <c r="B13" s="40" t="s">
        <v>53</v>
      </c>
      <c r="C13" t="s">
        <v>54</v>
      </c>
      <c r="D13" t="s">
        <v>55</v>
      </c>
    </row>
    <row r="14" spans="1:12" x14ac:dyDescent="0.2">
      <c r="A14" s="24" t="s">
        <v>44</v>
      </c>
      <c r="B14" s="44">
        <f>SUM('Ålder, politisk gruppering'!D8:E8)</f>
        <v>18</v>
      </c>
      <c r="C14" s="44">
        <f>SUM('Ålder, politisk gruppering'!F8:G8)</f>
        <v>40</v>
      </c>
      <c r="D14" s="44">
        <f>SUM('Ålder, politisk gruppering'!H8)</f>
        <v>19</v>
      </c>
      <c r="F14" s="44">
        <f t="shared" ref="F14:F22" si="0">SUM(B14:D14)</f>
        <v>77</v>
      </c>
    </row>
    <row r="15" spans="1:12" x14ac:dyDescent="0.2">
      <c r="A15" s="24" t="s">
        <v>45</v>
      </c>
      <c r="B15" s="44">
        <f>SUM('Ålder, politisk gruppering'!D9:E9)</f>
        <v>12</v>
      </c>
      <c r="C15" s="44">
        <f>SUM('Ålder, politisk gruppering'!F9:G9)</f>
        <v>37</v>
      </c>
      <c r="D15" s="44">
        <f>SUM('Ålder, politisk gruppering'!H9)</f>
        <v>7</v>
      </c>
      <c r="F15" s="44">
        <f t="shared" si="0"/>
        <v>56</v>
      </c>
    </row>
    <row r="16" spans="1:12" x14ac:dyDescent="0.2">
      <c r="A16" s="24" t="s">
        <v>46</v>
      </c>
      <c r="B16" s="44">
        <f>SUM('Ålder, politisk gruppering'!D10:E10)</f>
        <v>7</v>
      </c>
      <c r="C16" s="44">
        <f>SUM('Ålder, politisk gruppering'!F10:G10)</f>
        <v>33</v>
      </c>
      <c r="D16" s="44">
        <f>SUM('Ålder, politisk gruppering'!H10)</f>
        <v>13</v>
      </c>
      <c r="F16" s="44">
        <f t="shared" si="0"/>
        <v>53</v>
      </c>
    </row>
    <row r="17" spans="1:6" x14ac:dyDescent="0.2">
      <c r="A17" s="24" t="s">
        <v>47</v>
      </c>
      <c r="B17" s="44">
        <f>SUM('Ålder, politisk gruppering'!D11:E11)</f>
        <v>7</v>
      </c>
      <c r="C17" s="44">
        <f>SUM('Ålder, politisk gruppering'!F11:G11)</f>
        <v>25</v>
      </c>
      <c r="D17" s="44">
        <f>SUM('Ålder, politisk gruppering'!H11)</f>
        <v>21</v>
      </c>
      <c r="F17" s="44">
        <f t="shared" si="0"/>
        <v>53</v>
      </c>
    </row>
    <row r="18" spans="1:6" x14ac:dyDescent="0.2">
      <c r="A18" s="24" t="s">
        <v>48</v>
      </c>
      <c r="B18" s="44">
        <f>SUM('Ålder, politisk gruppering'!D12:E12)</f>
        <v>8</v>
      </c>
      <c r="C18" s="44">
        <f>SUM('Ålder, politisk gruppering'!F12:G12)</f>
        <v>28</v>
      </c>
      <c r="D18" s="44">
        <f>SUM('Ålder, politisk gruppering'!H12)</f>
        <v>11</v>
      </c>
      <c r="F18" s="44">
        <f t="shared" si="0"/>
        <v>47</v>
      </c>
    </row>
    <row r="19" spans="1:6" x14ac:dyDescent="0.2">
      <c r="A19" s="24" t="s">
        <v>49</v>
      </c>
      <c r="B19" s="44">
        <f>SUM('Ålder, politisk gruppering'!D13:E13)</f>
        <v>0</v>
      </c>
      <c r="C19" s="44">
        <f>SUM('Ålder, politisk gruppering'!F13:G13)</f>
        <v>5</v>
      </c>
      <c r="D19" s="44">
        <f>SUM('Ålder, politisk gruppering'!H13)</f>
        <v>6</v>
      </c>
      <c r="F19" s="44">
        <f t="shared" si="0"/>
        <v>11</v>
      </c>
    </row>
    <row r="20" spans="1:6" x14ac:dyDescent="0.2">
      <c r="A20" s="43" t="s">
        <v>57</v>
      </c>
      <c r="B20" s="44">
        <f>SUM('Ålder, politisk gruppering'!D14:E14)</f>
        <v>2</v>
      </c>
      <c r="C20" s="44">
        <f>SUM('Ålder, politisk gruppering'!F14:G14)</f>
        <v>12</v>
      </c>
      <c r="D20" s="44">
        <f>SUM('Ålder, politisk gruppering'!H14)</f>
        <v>3</v>
      </c>
      <c r="F20" s="44">
        <f t="shared" si="0"/>
        <v>17</v>
      </c>
    </row>
    <row r="21" spans="1:6" x14ac:dyDescent="0.2">
      <c r="A21" s="43" t="s">
        <v>58</v>
      </c>
      <c r="B21" s="44">
        <f>SUM('Ålder, politisk gruppering'!D15:E15)</f>
        <v>0</v>
      </c>
      <c r="C21" s="44">
        <f>SUM('Ålder, politisk gruppering'!F15:G15)</f>
        <v>0</v>
      </c>
      <c r="D21" s="44">
        <f>SUM('Ålder, politisk gruppering'!H15)</f>
        <v>0</v>
      </c>
      <c r="F21" s="44">
        <f t="shared" si="0"/>
        <v>0</v>
      </c>
    </row>
    <row r="22" spans="1:6" x14ac:dyDescent="0.2">
      <c r="A22" s="24" t="s">
        <v>56</v>
      </c>
      <c r="B22" s="44">
        <f>SUM('Ålder, politisk gruppering'!D16:E16)</f>
        <v>40</v>
      </c>
      <c r="C22" s="44">
        <f>SUM('Ålder, politisk gruppering'!F16:G16)</f>
        <v>50</v>
      </c>
      <c r="D22" s="44">
        <f>SUM('Ålder, politisk gruppering'!H16)</f>
        <v>54</v>
      </c>
      <c r="F22" s="44">
        <f t="shared" si="0"/>
        <v>144</v>
      </c>
    </row>
    <row r="23" spans="1:6" x14ac:dyDescent="0.2">
      <c r="F23" s="41"/>
    </row>
    <row r="25" spans="1:6" x14ac:dyDescent="0.2">
      <c r="F25" s="45">
        <f>SUM(F14:F24)</f>
        <v>458</v>
      </c>
    </row>
    <row r="26" spans="1:6" x14ac:dyDescent="0.2">
      <c r="A26" s="41"/>
      <c r="B26" s="41"/>
      <c r="C26" s="41"/>
      <c r="D26" s="41"/>
      <c r="E26" s="41"/>
      <c r="F26" s="41"/>
    </row>
    <row r="27" spans="1:6" x14ac:dyDescent="0.2">
      <c r="A27" s="56" t="s">
        <v>67</v>
      </c>
      <c r="B27" s="41" t="s">
        <v>68</v>
      </c>
      <c r="C27" s="41"/>
      <c r="D27" s="41"/>
      <c r="E27" s="41"/>
      <c r="F27" s="41"/>
    </row>
    <row r="28" spans="1:6" x14ac:dyDescent="0.2">
      <c r="A28" s="41"/>
      <c r="B28" s="42" t="s">
        <v>53</v>
      </c>
      <c r="C28" s="41" t="s">
        <v>54</v>
      </c>
      <c r="D28" s="41" t="s">
        <v>55</v>
      </c>
      <c r="E28" s="41"/>
      <c r="F28" s="41"/>
    </row>
    <row r="29" spans="1:6" x14ac:dyDescent="0.2">
      <c r="A29" s="43" t="s">
        <v>44</v>
      </c>
      <c r="B29" s="45">
        <f>B14/$F14*100</f>
        <v>23.376623376623375</v>
      </c>
      <c r="C29" s="45">
        <f t="shared" ref="C29:D29" si="1">C14/$F14*100</f>
        <v>51.94805194805194</v>
      </c>
      <c r="D29" s="45">
        <f t="shared" si="1"/>
        <v>24.675324675324674</v>
      </c>
      <c r="E29" s="41"/>
      <c r="F29" s="44">
        <f t="shared" ref="F29:F37" si="2">SUM(B29:D29)</f>
        <v>99.999999999999986</v>
      </c>
    </row>
    <row r="30" spans="1:6" x14ac:dyDescent="0.2">
      <c r="A30" s="43" t="s">
        <v>45</v>
      </c>
      <c r="B30" s="45">
        <f t="shared" ref="B30:D30" si="3">B15/$F15*100</f>
        <v>21.428571428571427</v>
      </c>
      <c r="C30" s="45">
        <f t="shared" si="3"/>
        <v>66.071428571428569</v>
      </c>
      <c r="D30" s="45">
        <f t="shared" si="3"/>
        <v>12.5</v>
      </c>
      <c r="E30" s="41"/>
      <c r="F30" s="44">
        <f t="shared" si="2"/>
        <v>100</v>
      </c>
    </row>
    <row r="31" spans="1:6" x14ac:dyDescent="0.2">
      <c r="A31" s="43" t="s">
        <v>46</v>
      </c>
      <c r="B31" s="45">
        <f t="shared" ref="B31:D31" si="4">B16/$F16*100</f>
        <v>13.20754716981132</v>
      </c>
      <c r="C31" s="45">
        <f t="shared" si="4"/>
        <v>62.264150943396224</v>
      </c>
      <c r="D31" s="45">
        <f t="shared" si="4"/>
        <v>24.528301886792452</v>
      </c>
      <c r="E31" s="41"/>
      <c r="F31" s="44">
        <f t="shared" si="2"/>
        <v>99.999999999999986</v>
      </c>
    </row>
    <row r="32" spans="1:6" x14ac:dyDescent="0.2">
      <c r="A32" s="43" t="s">
        <v>47</v>
      </c>
      <c r="B32" s="45">
        <f t="shared" ref="B32:D32" si="5">B17/$F17*100</f>
        <v>13.20754716981132</v>
      </c>
      <c r="C32" s="45">
        <f t="shared" si="5"/>
        <v>47.169811320754718</v>
      </c>
      <c r="D32" s="45">
        <f t="shared" si="5"/>
        <v>39.622641509433961</v>
      </c>
      <c r="E32" s="41"/>
      <c r="F32" s="44">
        <f t="shared" si="2"/>
        <v>100</v>
      </c>
    </row>
    <row r="33" spans="1:12" x14ac:dyDescent="0.2">
      <c r="A33" s="43" t="s">
        <v>48</v>
      </c>
      <c r="B33" s="45">
        <f t="shared" ref="B33:D33" si="6">B18/$F18*100</f>
        <v>17.021276595744681</v>
      </c>
      <c r="C33" s="45">
        <f t="shared" si="6"/>
        <v>59.574468085106382</v>
      </c>
      <c r="D33" s="45">
        <f t="shared" si="6"/>
        <v>23.404255319148938</v>
      </c>
      <c r="E33" s="41"/>
      <c r="F33" s="44">
        <f t="shared" si="2"/>
        <v>100</v>
      </c>
    </row>
    <row r="34" spans="1:12" x14ac:dyDescent="0.2">
      <c r="A34" s="43" t="s">
        <v>49</v>
      </c>
      <c r="B34" s="45">
        <f t="shared" ref="B34:D34" si="7">B19/$F19*100</f>
        <v>0</v>
      </c>
      <c r="C34" s="45">
        <f t="shared" si="7"/>
        <v>45.454545454545453</v>
      </c>
      <c r="D34" s="45">
        <f t="shared" si="7"/>
        <v>54.54545454545454</v>
      </c>
      <c r="E34" s="41"/>
      <c r="F34" s="44">
        <f t="shared" si="2"/>
        <v>100</v>
      </c>
    </row>
    <row r="35" spans="1:12" x14ac:dyDescent="0.2">
      <c r="A35" s="43" t="s">
        <v>57</v>
      </c>
      <c r="B35" s="45">
        <f t="shared" ref="B35:D35" si="8">B20/$F20*100</f>
        <v>11.76470588235294</v>
      </c>
      <c r="C35" s="45">
        <f t="shared" si="8"/>
        <v>70.588235294117652</v>
      </c>
      <c r="D35" s="45">
        <f t="shared" si="8"/>
        <v>17.647058823529413</v>
      </c>
      <c r="E35" s="41"/>
      <c r="F35" s="44">
        <f t="shared" si="2"/>
        <v>100</v>
      </c>
    </row>
    <row r="36" spans="1:12" hidden="1" x14ac:dyDescent="0.2">
      <c r="A36" s="43" t="s">
        <v>58</v>
      </c>
      <c r="B36" s="45" t="e">
        <f t="shared" ref="B36:D36" si="9">B21/$F21*100</f>
        <v>#DIV/0!</v>
      </c>
      <c r="C36" s="45" t="e">
        <f t="shared" si="9"/>
        <v>#DIV/0!</v>
      </c>
      <c r="D36" s="45" t="e">
        <f t="shared" si="9"/>
        <v>#DIV/0!</v>
      </c>
      <c r="E36" s="41"/>
      <c r="F36" s="44" t="e">
        <f t="shared" si="2"/>
        <v>#DIV/0!</v>
      </c>
    </row>
    <row r="37" spans="1:12" x14ac:dyDescent="0.2">
      <c r="A37" s="43" t="s">
        <v>56</v>
      </c>
      <c r="B37" s="45">
        <f t="shared" ref="B37:D37" si="10">B22/$F22*100</f>
        <v>27.777777777777779</v>
      </c>
      <c r="C37" s="45">
        <f t="shared" si="10"/>
        <v>34.722222222222221</v>
      </c>
      <c r="D37" s="45">
        <f t="shared" si="10"/>
        <v>37.5</v>
      </c>
      <c r="E37" s="41"/>
      <c r="F37" s="44">
        <f t="shared" si="2"/>
        <v>100</v>
      </c>
    </row>
    <row r="38" spans="1:12" x14ac:dyDescent="0.2">
      <c r="A38" s="41"/>
      <c r="B38" s="41"/>
      <c r="C38" s="41"/>
      <c r="D38" s="41"/>
      <c r="E38" s="41"/>
      <c r="F38" s="41"/>
    </row>
    <row r="39" spans="1:12" x14ac:dyDescent="0.2">
      <c r="B39" s="45"/>
    </row>
    <row r="40" spans="1:12" x14ac:dyDescent="0.2">
      <c r="F40" s="45"/>
    </row>
    <row r="42" spans="1:12" x14ac:dyDescent="0.2">
      <c r="A42" s="56" t="s">
        <v>67</v>
      </c>
      <c r="B42" s="41" t="s">
        <v>69</v>
      </c>
    </row>
    <row r="43" spans="1:12" x14ac:dyDescent="0.2">
      <c r="B43" t="s">
        <v>44</v>
      </c>
      <c r="C43" t="s">
        <v>45</v>
      </c>
      <c r="D43" t="s">
        <v>46</v>
      </c>
      <c r="E43" t="s">
        <v>47</v>
      </c>
      <c r="F43" t="s">
        <v>48</v>
      </c>
      <c r="G43" t="s">
        <v>49</v>
      </c>
      <c r="H43" t="s">
        <v>57</v>
      </c>
      <c r="I43" t="s">
        <v>58</v>
      </c>
      <c r="J43" t="s">
        <v>50</v>
      </c>
    </row>
    <row r="44" spans="1:12" x14ac:dyDescent="0.2">
      <c r="A44" t="s">
        <v>21</v>
      </c>
      <c r="B44" s="57">
        <f>'Kommun, politisk gruppering'!C20</f>
        <v>8</v>
      </c>
      <c r="C44" s="57">
        <f>'Kommun, politisk gruppering'!D20</f>
        <v>19</v>
      </c>
      <c r="D44" s="57">
        <f>'Kommun, politisk gruppering'!E20</f>
        <v>19</v>
      </c>
      <c r="E44" s="57">
        <f>'Kommun, politisk gruppering'!F20</f>
        <v>18</v>
      </c>
      <c r="F44" s="57">
        <f>'Kommun, politisk gruppering'!G20</f>
        <v>27</v>
      </c>
      <c r="G44" s="57">
        <f>'Kommun, politisk gruppering'!H20</f>
        <v>4</v>
      </c>
      <c r="H44" s="57">
        <f>'Kommun, politisk gruppering'!I20</f>
        <v>12</v>
      </c>
      <c r="I44" s="57">
        <f>'Kommun, politisk gruppering'!J20</f>
        <v>0</v>
      </c>
      <c r="J44" s="57" t="str">
        <f>'Kommun, politisk gruppering'!K20</f>
        <v>-</v>
      </c>
      <c r="L44" s="45">
        <f>SUM(B44:K44)</f>
        <v>107</v>
      </c>
    </row>
    <row r="45" spans="1:12" x14ac:dyDescent="0.2">
      <c r="A45" t="s">
        <v>27</v>
      </c>
      <c r="B45" s="58">
        <f>'Kommun, politisk gruppering'!C22</f>
        <v>69</v>
      </c>
      <c r="C45" s="58">
        <f>'Kommun, politisk gruppering'!D22</f>
        <v>37</v>
      </c>
      <c r="D45" s="58">
        <f>'Kommun, politisk gruppering'!E22</f>
        <v>34</v>
      </c>
      <c r="E45" s="58">
        <f>'Kommun, politisk gruppering'!F22</f>
        <v>35</v>
      </c>
      <c r="F45" s="58">
        <f>'Kommun, politisk gruppering'!G22</f>
        <v>20</v>
      </c>
      <c r="G45" s="58">
        <f>'Kommun, politisk gruppering'!H22</f>
        <v>7</v>
      </c>
      <c r="H45" s="58">
        <f>'Kommun, politisk gruppering'!I22</f>
        <v>5</v>
      </c>
      <c r="I45" s="58">
        <f>'Kommun, politisk gruppering'!J22</f>
        <v>0</v>
      </c>
      <c r="J45" s="58">
        <f>'Kommun, politisk gruppering'!K22</f>
        <v>53</v>
      </c>
      <c r="L45" s="45">
        <f t="shared" ref="L45:L46" si="11">SUM(B45:K45)</f>
        <v>260</v>
      </c>
    </row>
    <row r="46" spans="1:12" x14ac:dyDescent="0.2">
      <c r="A46" t="s">
        <v>28</v>
      </c>
      <c r="B46" s="58" t="str">
        <f>'Kommun, politisk gruppering'!C23</f>
        <v>-</v>
      </c>
      <c r="C46" s="58" t="str">
        <f>'Kommun, politisk gruppering'!D23</f>
        <v>-</v>
      </c>
      <c r="D46" s="58" t="str">
        <f>'Kommun, politisk gruppering'!E23</f>
        <v>-</v>
      </c>
      <c r="E46" s="58" t="str">
        <f>'Kommun, politisk gruppering'!F23</f>
        <v>-</v>
      </c>
      <c r="F46" s="58" t="str">
        <f>'Kommun, politisk gruppering'!G23</f>
        <v>-</v>
      </c>
      <c r="G46" s="58" t="str">
        <f>'Kommun, politisk gruppering'!H23</f>
        <v>-</v>
      </c>
      <c r="H46" s="58" t="str">
        <f>'Kommun, politisk gruppering'!I23</f>
        <v>-</v>
      </c>
      <c r="I46" s="58" t="str">
        <f>'Kommun, politisk gruppering'!J23</f>
        <v>-</v>
      </c>
      <c r="J46" s="58">
        <f>'Kommun, politisk gruppering'!K23</f>
        <v>91</v>
      </c>
      <c r="L46" s="45">
        <f t="shared" si="11"/>
        <v>91</v>
      </c>
    </row>
    <row r="48" spans="1:12" x14ac:dyDescent="0.2">
      <c r="L48" s="45">
        <f>SUM(L44:L46)</f>
        <v>458</v>
      </c>
    </row>
    <row r="51" spans="1:11" x14ac:dyDescent="0.2">
      <c r="A51" s="37" t="s">
        <v>31</v>
      </c>
      <c r="B51" s="37" t="s">
        <v>32</v>
      </c>
      <c r="C51" s="37"/>
      <c r="D51" s="37"/>
      <c r="E51" s="37"/>
      <c r="F51" s="37"/>
      <c r="G51" s="37"/>
      <c r="H51" s="37"/>
      <c r="I51" s="37"/>
      <c r="J51" s="37"/>
      <c r="K51" s="37"/>
    </row>
    <row r="52" spans="1:11" x14ac:dyDescent="0.2">
      <c r="A52" s="37"/>
      <c r="B52" s="37" t="s">
        <v>34</v>
      </c>
      <c r="C52" s="37" t="s">
        <v>35</v>
      </c>
      <c r="D52" s="37" t="s">
        <v>36</v>
      </c>
      <c r="E52" s="37" t="s">
        <v>37</v>
      </c>
      <c r="F52" s="37" t="s">
        <v>38</v>
      </c>
      <c r="G52" s="37" t="s">
        <v>39</v>
      </c>
      <c r="H52" s="37"/>
      <c r="I52" s="37"/>
    </row>
    <row r="53" spans="1:11" x14ac:dyDescent="0.2">
      <c r="A53" s="37" t="s">
        <v>0</v>
      </c>
      <c r="B53" s="37">
        <f>'Kön, ålder'!C7</f>
        <v>8</v>
      </c>
      <c r="C53" s="37">
        <f>'Kön, ålder'!D7</f>
        <v>33</v>
      </c>
      <c r="D53" s="37">
        <f>'Kön, ålder'!F7</f>
        <v>54</v>
      </c>
      <c r="E53" s="37">
        <f>'Kön, ålder'!G7</f>
        <v>51</v>
      </c>
      <c r="F53" s="37">
        <f>'Kön, ålder'!H7</f>
        <v>30</v>
      </c>
      <c r="G53" s="37">
        <f>'Kön, ålder'!I7</f>
        <v>15</v>
      </c>
      <c r="H53" s="37"/>
      <c r="I53" s="37"/>
    </row>
    <row r="54" spans="1:11" x14ac:dyDescent="0.2">
      <c r="A54" s="37" t="s">
        <v>1</v>
      </c>
      <c r="B54" s="37">
        <f>'Kön, ålder'!C8</f>
        <v>12</v>
      </c>
      <c r="C54" s="37">
        <f>'Kön, ålder'!D8</f>
        <v>41</v>
      </c>
      <c r="D54" s="37">
        <f>'Kön, ålder'!F8</f>
        <v>60</v>
      </c>
      <c r="E54" s="37">
        <f>'Kön, ålder'!G8</f>
        <v>65</v>
      </c>
      <c r="F54" s="37">
        <f>'Kön, ålder'!H8</f>
        <v>60</v>
      </c>
      <c r="G54" s="37">
        <f>'Kön, ålder'!I8</f>
        <v>29</v>
      </c>
      <c r="H54" s="37"/>
      <c r="I54" s="37"/>
    </row>
    <row r="57" spans="1:11" x14ac:dyDescent="0.2">
      <c r="A57" s="37"/>
      <c r="B57" s="37" t="s">
        <v>61</v>
      </c>
      <c r="C57" s="37" t="s">
        <v>62</v>
      </c>
      <c r="D57" s="37" t="s">
        <v>63</v>
      </c>
      <c r="E57" s="37" t="s">
        <v>64</v>
      </c>
    </row>
    <row r="58" spans="1:11" x14ac:dyDescent="0.2">
      <c r="A58" s="37" t="s">
        <v>0</v>
      </c>
      <c r="B58" s="37">
        <f>Födelseort!C6</f>
        <v>107</v>
      </c>
      <c r="C58" s="37">
        <f>Födelseort!D6</f>
        <v>44</v>
      </c>
      <c r="D58" s="37">
        <f>Födelseort!E6</f>
        <v>29</v>
      </c>
      <c r="E58" s="37">
        <f>Födelseort!F6</f>
        <v>11</v>
      </c>
    </row>
    <row r="59" spans="1:11" x14ac:dyDescent="0.2">
      <c r="A59" s="37" t="s">
        <v>1</v>
      </c>
      <c r="B59" s="37">
        <f>Födelseort!C7</f>
        <v>188</v>
      </c>
      <c r="C59" s="37">
        <f>Födelseort!D7</f>
        <v>35</v>
      </c>
      <c r="D59" s="37">
        <f>Födelseort!E7</f>
        <v>34</v>
      </c>
      <c r="E59" s="37">
        <f>Födelseort!F7</f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showGridLines="0" workbookViewId="0">
      <selection activeCell="F41" sqref="F41"/>
    </sheetView>
  </sheetViews>
  <sheetFormatPr defaultRowHeight="12.75" x14ac:dyDescent="0.2"/>
  <cols>
    <col min="5" max="5" width="1.140625" customWidth="1"/>
    <col min="9" max="9" width="9.140625" customWidth="1"/>
    <col min="10" max="10" width="3" customWidth="1"/>
  </cols>
  <sheetData>
    <row r="1" spans="1:11" x14ac:dyDescent="0.2">
      <c r="A1" s="1" t="s">
        <v>3</v>
      </c>
    </row>
    <row r="3" spans="1:11" ht="15.75" thickBot="1" x14ac:dyDescent="0.3">
      <c r="A3" s="2" t="s">
        <v>71</v>
      </c>
      <c r="B3" s="3"/>
      <c r="C3" s="1"/>
      <c r="D3" s="1"/>
      <c r="E3" s="1"/>
      <c r="F3" s="1"/>
      <c r="G3" s="1"/>
      <c r="H3" s="1"/>
      <c r="I3" s="1"/>
      <c r="J3" s="1"/>
    </row>
    <row r="4" spans="1:11" ht="14.25" x14ac:dyDescent="0.2">
      <c r="A4" s="9" t="s">
        <v>31</v>
      </c>
      <c r="B4" s="59" t="s">
        <v>32</v>
      </c>
      <c r="C4" s="59"/>
      <c r="D4" s="59"/>
      <c r="E4" s="59"/>
      <c r="F4" s="59"/>
      <c r="G4" s="59"/>
      <c r="H4" s="59"/>
      <c r="I4" s="59"/>
      <c r="J4" s="20"/>
      <c r="K4" s="17" t="s">
        <v>84</v>
      </c>
    </row>
    <row r="5" spans="1:11" ht="14.25" x14ac:dyDescent="0.2">
      <c r="A5" s="4"/>
      <c r="B5" s="6" t="s">
        <v>83</v>
      </c>
      <c r="C5" s="6" t="s">
        <v>34</v>
      </c>
      <c r="D5" s="6" t="s">
        <v>35</v>
      </c>
      <c r="E5" s="69" t="s">
        <v>85</v>
      </c>
      <c r="F5" s="6" t="s">
        <v>36</v>
      </c>
      <c r="G5" s="6" t="s">
        <v>37</v>
      </c>
      <c r="H5" s="6" t="s">
        <v>38</v>
      </c>
      <c r="I5" s="6" t="s">
        <v>39</v>
      </c>
      <c r="J5" s="4"/>
      <c r="K5" s="4"/>
    </row>
    <row r="6" spans="1:11" x14ac:dyDescent="0.2">
      <c r="A6" s="21" t="s">
        <v>4</v>
      </c>
      <c r="B6" s="22">
        <f>SUM(B7:B8)</f>
        <v>458</v>
      </c>
      <c r="C6" s="22">
        <f t="shared" ref="C6:I6" si="0">SUM(C7:C8)</f>
        <v>20</v>
      </c>
      <c r="D6" s="22">
        <f t="shared" si="0"/>
        <v>74</v>
      </c>
      <c r="E6" s="22"/>
      <c r="F6" s="22">
        <f t="shared" si="0"/>
        <v>114</v>
      </c>
      <c r="G6" s="22">
        <f t="shared" si="0"/>
        <v>116</v>
      </c>
      <c r="H6" s="22">
        <f t="shared" si="0"/>
        <v>90</v>
      </c>
      <c r="I6" s="22">
        <f t="shared" si="0"/>
        <v>44</v>
      </c>
      <c r="J6" s="21"/>
      <c r="K6" s="23">
        <v>51.486899563318779</v>
      </c>
    </row>
    <row r="7" spans="1:11" x14ac:dyDescent="0.2">
      <c r="A7" s="24" t="s">
        <v>0</v>
      </c>
      <c r="B7" s="10">
        <f>SUM(C7:I7)</f>
        <v>191</v>
      </c>
      <c r="C7" s="10">
        <v>8</v>
      </c>
      <c r="D7" s="10">
        <v>33</v>
      </c>
      <c r="E7" s="10"/>
      <c r="F7" s="10">
        <v>54</v>
      </c>
      <c r="G7" s="10">
        <v>51</v>
      </c>
      <c r="H7" s="10">
        <v>30</v>
      </c>
      <c r="I7" s="10">
        <v>15</v>
      </c>
      <c r="J7" s="1"/>
      <c r="K7" s="18">
        <v>50.523560209424083</v>
      </c>
    </row>
    <row r="8" spans="1:11" x14ac:dyDescent="0.2">
      <c r="A8" s="24" t="s">
        <v>1</v>
      </c>
      <c r="B8" s="10">
        <f>SUM(C8:I8)</f>
        <v>267</v>
      </c>
      <c r="C8" s="10">
        <v>12</v>
      </c>
      <c r="D8" s="10">
        <v>41</v>
      </c>
      <c r="E8" s="10"/>
      <c r="F8" s="10">
        <v>60</v>
      </c>
      <c r="G8" s="10">
        <v>65</v>
      </c>
      <c r="H8" s="10">
        <v>60</v>
      </c>
      <c r="I8" s="10">
        <v>29</v>
      </c>
      <c r="J8" s="1"/>
      <c r="K8" s="18">
        <v>52.176029962546814</v>
      </c>
    </row>
    <row r="9" spans="1:11" ht="17.25" customHeight="1" x14ac:dyDescent="0.2">
      <c r="A9" s="21" t="s">
        <v>40</v>
      </c>
      <c r="B9" s="25">
        <f>SUM(C9:I9)</f>
        <v>100</v>
      </c>
      <c r="C9" s="26">
        <f t="shared" ref="C9:I11" si="1">IF(C6="-","-",C6/$B6*100)</f>
        <v>4.3668122270742353</v>
      </c>
      <c r="D9" s="26">
        <f t="shared" si="1"/>
        <v>16.157205240174672</v>
      </c>
      <c r="E9" s="26"/>
      <c r="F9" s="26">
        <f t="shared" si="1"/>
        <v>24.890829694323145</v>
      </c>
      <c r="G9" s="26">
        <f t="shared" si="1"/>
        <v>25.327510917030565</v>
      </c>
      <c r="H9" s="26">
        <f t="shared" si="1"/>
        <v>19.650655021834059</v>
      </c>
      <c r="I9" s="26">
        <f t="shared" si="1"/>
        <v>9.606986899563319</v>
      </c>
      <c r="J9" s="1"/>
      <c r="K9" s="1"/>
    </row>
    <row r="10" spans="1:11" x14ac:dyDescent="0.2">
      <c r="A10" s="24" t="s">
        <v>0</v>
      </c>
      <c r="B10" s="27">
        <f>SUM(C10:I10)</f>
        <v>99.999999999999986</v>
      </c>
      <c r="C10" s="28">
        <f t="shared" si="1"/>
        <v>4.1884816753926701</v>
      </c>
      <c r="D10" s="28">
        <f t="shared" si="1"/>
        <v>17.277486910994764</v>
      </c>
      <c r="E10" s="28"/>
      <c r="F10" s="28">
        <f t="shared" si="1"/>
        <v>28.272251308900525</v>
      </c>
      <c r="G10" s="28">
        <f t="shared" si="1"/>
        <v>26.701570680628272</v>
      </c>
      <c r="H10" s="28">
        <f t="shared" si="1"/>
        <v>15.706806282722512</v>
      </c>
      <c r="I10" s="28">
        <f t="shared" si="1"/>
        <v>7.8534031413612562</v>
      </c>
      <c r="J10" s="29"/>
      <c r="K10" s="1"/>
    </row>
    <row r="11" spans="1:11" ht="13.5" thickBot="1" x14ac:dyDescent="0.25">
      <c r="A11" s="30" t="s">
        <v>1</v>
      </c>
      <c r="B11" s="31">
        <f>SUM(C11:I11)</f>
        <v>100</v>
      </c>
      <c r="C11" s="32">
        <f t="shared" si="1"/>
        <v>4.4943820224719104</v>
      </c>
      <c r="D11" s="32">
        <f t="shared" si="1"/>
        <v>15.355805243445692</v>
      </c>
      <c r="E11" s="32"/>
      <c r="F11" s="32">
        <f t="shared" si="1"/>
        <v>22.471910112359549</v>
      </c>
      <c r="G11" s="32">
        <f t="shared" si="1"/>
        <v>24.344569288389515</v>
      </c>
      <c r="H11" s="32">
        <f t="shared" si="1"/>
        <v>22.471910112359549</v>
      </c>
      <c r="I11" s="32">
        <f t="shared" si="1"/>
        <v>10.861423220973784</v>
      </c>
      <c r="J11" s="33"/>
      <c r="K11" s="34"/>
    </row>
    <row r="12" spans="1:11" x14ac:dyDescent="0.2">
      <c r="A12" s="68" t="s">
        <v>79</v>
      </c>
      <c r="B12" s="65"/>
      <c r="C12" s="66"/>
      <c r="D12" s="66"/>
      <c r="E12" s="66"/>
      <c r="F12" s="66"/>
      <c r="G12" s="66"/>
      <c r="H12" s="66"/>
      <c r="I12" s="67"/>
      <c r="J12" s="63"/>
    </row>
    <row r="13" spans="1:11" x14ac:dyDescent="0.2">
      <c r="A13" s="7" t="s">
        <v>25</v>
      </c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2">
      <c r="A14" s="35" t="s">
        <v>77</v>
      </c>
      <c r="B14" s="1"/>
      <c r="C14" s="1"/>
      <c r="D14" s="1"/>
      <c r="E14" s="1"/>
      <c r="F14" s="1"/>
      <c r="G14" s="1"/>
      <c r="H14" s="1"/>
      <c r="I14" s="1"/>
      <c r="J14" s="1"/>
    </row>
  </sheetData>
  <mergeCells count="1">
    <mergeCell ref="B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showGridLines="0" workbookViewId="0"/>
  </sheetViews>
  <sheetFormatPr defaultRowHeight="12.75" x14ac:dyDescent="0.2"/>
  <cols>
    <col min="1" max="1" width="9.28515625" customWidth="1"/>
    <col min="2" max="2" width="1.7109375" customWidth="1"/>
    <col min="3" max="3" width="6.140625" customWidth="1"/>
    <col min="4" max="8" width="7.140625" customWidth="1"/>
    <col min="9" max="9" width="2" customWidth="1"/>
  </cols>
  <sheetData>
    <row r="1" spans="1:10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</row>
    <row r="2" spans="1:10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72</v>
      </c>
      <c r="B3" s="3"/>
      <c r="C3" s="1"/>
      <c r="D3" s="1"/>
      <c r="E3" s="1"/>
      <c r="F3" s="1"/>
      <c r="G3" s="1"/>
      <c r="H3" s="1"/>
      <c r="I3" s="1"/>
      <c r="J3" s="1"/>
    </row>
    <row r="4" spans="1:10" x14ac:dyDescent="0.2">
      <c r="A4" s="9" t="s">
        <v>41</v>
      </c>
      <c r="B4" s="9"/>
      <c r="C4" s="59" t="s">
        <v>32</v>
      </c>
      <c r="D4" s="59"/>
      <c r="E4" s="59"/>
      <c r="F4" s="59"/>
      <c r="G4" s="59"/>
      <c r="H4" s="59"/>
      <c r="I4" s="20"/>
      <c r="J4" s="17" t="s">
        <v>33</v>
      </c>
    </row>
    <row r="5" spans="1:10" x14ac:dyDescent="0.2">
      <c r="A5" s="4" t="s">
        <v>42</v>
      </c>
      <c r="B5" s="4"/>
      <c r="C5" s="6" t="s">
        <v>2</v>
      </c>
      <c r="D5" s="6" t="s">
        <v>34</v>
      </c>
      <c r="E5" s="6" t="s">
        <v>35</v>
      </c>
      <c r="F5" s="6" t="s">
        <v>36</v>
      </c>
      <c r="G5" s="6" t="s">
        <v>37</v>
      </c>
      <c r="H5" s="6" t="s">
        <v>43</v>
      </c>
      <c r="I5" s="36"/>
      <c r="J5" s="36"/>
    </row>
    <row r="6" spans="1:10" x14ac:dyDescent="0.2">
      <c r="A6" s="21" t="s">
        <v>4</v>
      </c>
      <c r="B6" s="1"/>
      <c r="C6" s="1"/>
      <c r="D6" s="10"/>
      <c r="E6" s="10"/>
      <c r="F6" s="10"/>
      <c r="G6" s="10"/>
      <c r="H6" s="10"/>
      <c r="I6" s="37"/>
      <c r="J6" s="1"/>
    </row>
    <row r="7" spans="1:10" x14ac:dyDescent="0.2">
      <c r="A7" s="38" t="s">
        <v>2</v>
      </c>
      <c r="B7" s="22"/>
      <c r="C7" s="22">
        <f t="shared" ref="C7:H7" si="0">SUM(C8:C16)</f>
        <v>458</v>
      </c>
      <c r="D7" s="22">
        <f t="shared" si="0"/>
        <v>20</v>
      </c>
      <c r="E7" s="22">
        <f t="shared" si="0"/>
        <v>74</v>
      </c>
      <c r="F7" s="22">
        <f t="shared" si="0"/>
        <v>114</v>
      </c>
      <c r="G7" s="22">
        <f t="shared" si="0"/>
        <v>116</v>
      </c>
      <c r="H7" s="22">
        <f t="shared" si="0"/>
        <v>134</v>
      </c>
      <c r="I7" s="21"/>
      <c r="J7" s="23">
        <v>51.486899563318779</v>
      </c>
    </row>
    <row r="8" spans="1:10" x14ac:dyDescent="0.2">
      <c r="A8" s="24" t="s">
        <v>44</v>
      </c>
      <c r="B8" s="10"/>
      <c r="C8" s="10">
        <f>SUM(D8:H8)</f>
        <v>77</v>
      </c>
      <c r="D8" s="10">
        <v>1</v>
      </c>
      <c r="E8" s="10">
        <v>17</v>
      </c>
      <c r="F8" s="10">
        <v>22</v>
      </c>
      <c r="G8" s="10">
        <v>18</v>
      </c>
      <c r="H8" s="10">
        <v>19</v>
      </c>
      <c r="I8" s="1"/>
      <c r="J8" s="18">
        <v>50.376623376623378</v>
      </c>
    </row>
    <row r="9" spans="1:10" x14ac:dyDescent="0.2">
      <c r="A9" s="24" t="s">
        <v>45</v>
      </c>
      <c r="B9" s="10"/>
      <c r="C9" s="10">
        <f t="shared" ref="C9:C16" si="1">SUM(D9:H9)</f>
        <v>56</v>
      </c>
      <c r="D9" s="10">
        <v>2</v>
      </c>
      <c r="E9" s="10">
        <v>10</v>
      </c>
      <c r="F9" s="10">
        <v>22</v>
      </c>
      <c r="G9" s="10">
        <v>15</v>
      </c>
      <c r="H9" s="10">
        <v>7</v>
      </c>
      <c r="I9" s="1"/>
      <c r="J9" s="18">
        <v>47.660714285714285</v>
      </c>
    </row>
    <row r="10" spans="1:10" x14ac:dyDescent="0.2">
      <c r="A10" s="24" t="s">
        <v>46</v>
      </c>
      <c r="B10" s="10"/>
      <c r="C10" s="10">
        <f t="shared" si="1"/>
        <v>53</v>
      </c>
      <c r="D10" s="10">
        <v>2</v>
      </c>
      <c r="E10" s="10">
        <v>5</v>
      </c>
      <c r="F10" s="10">
        <v>12</v>
      </c>
      <c r="G10" s="10">
        <v>21</v>
      </c>
      <c r="H10" s="10">
        <v>13</v>
      </c>
      <c r="I10" s="1"/>
      <c r="J10" s="18">
        <v>52.20754716981132</v>
      </c>
    </row>
    <row r="11" spans="1:10" x14ac:dyDescent="0.2">
      <c r="A11" s="24" t="s">
        <v>47</v>
      </c>
      <c r="B11" s="10"/>
      <c r="C11" s="10">
        <f t="shared" si="1"/>
        <v>53</v>
      </c>
      <c r="D11" s="10">
        <v>1</v>
      </c>
      <c r="E11" s="10">
        <v>6</v>
      </c>
      <c r="F11" s="10">
        <v>7</v>
      </c>
      <c r="G11" s="10">
        <v>18</v>
      </c>
      <c r="H11" s="10">
        <v>21</v>
      </c>
      <c r="I11" s="1"/>
      <c r="J11" s="18">
        <v>55.301886792452834</v>
      </c>
    </row>
    <row r="12" spans="1:10" ht="17.25" customHeight="1" x14ac:dyDescent="0.2">
      <c r="A12" s="24" t="s">
        <v>48</v>
      </c>
      <c r="B12" s="10"/>
      <c r="C12" s="10">
        <f t="shared" si="1"/>
        <v>47</v>
      </c>
      <c r="D12" s="10">
        <v>1</v>
      </c>
      <c r="E12" s="10">
        <v>7</v>
      </c>
      <c r="F12" s="10">
        <v>15</v>
      </c>
      <c r="G12" s="10">
        <v>13</v>
      </c>
      <c r="H12" s="10">
        <v>11</v>
      </c>
      <c r="I12" s="1"/>
      <c r="J12" s="18">
        <v>51.404255319148938</v>
      </c>
    </row>
    <row r="13" spans="1:10" x14ac:dyDescent="0.2">
      <c r="A13" s="24" t="s">
        <v>49</v>
      </c>
      <c r="B13" s="10"/>
      <c r="C13" s="10">
        <f t="shared" si="1"/>
        <v>11</v>
      </c>
      <c r="D13" s="12" t="s">
        <v>59</v>
      </c>
      <c r="E13" s="12" t="s">
        <v>59</v>
      </c>
      <c r="F13" s="10">
        <v>4</v>
      </c>
      <c r="G13" s="10">
        <v>1</v>
      </c>
      <c r="H13" s="10">
        <v>6</v>
      </c>
      <c r="I13" s="1"/>
      <c r="J13" s="18">
        <v>58.727272727272727</v>
      </c>
    </row>
    <row r="14" spans="1:10" x14ac:dyDescent="0.2">
      <c r="A14" s="24" t="s">
        <v>57</v>
      </c>
      <c r="B14" s="10"/>
      <c r="C14" s="10">
        <f t="shared" si="1"/>
        <v>17</v>
      </c>
      <c r="D14" s="12" t="s">
        <v>59</v>
      </c>
      <c r="E14" s="12">
        <v>2</v>
      </c>
      <c r="F14" s="10">
        <v>8</v>
      </c>
      <c r="G14" s="12">
        <v>4</v>
      </c>
      <c r="H14" s="10">
        <v>3</v>
      </c>
      <c r="I14" s="1"/>
      <c r="J14" s="18">
        <v>50.058823529411768</v>
      </c>
    </row>
    <row r="15" spans="1:10" hidden="1" x14ac:dyDescent="0.2">
      <c r="A15" s="24" t="s">
        <v>58</v>
      </c>
      <c r="B15" s="10"/>
      <c r="C15" s="10">
        <f t="shared" si="1"/>
        <v>0</v>
      </c>
      <c r="D15" s="12">
        <v>0</v>
      </c>
      <c r="E15" s="12">
        <v>0</v>
      </c>
      <c r="F15" s="10">
        <v>0</v>
      </c>
      <c r="G15" s="12">
        <v>0</v>
      </c>
      <c r="H15" s="10">
        <v>0</v>
      </c>
      <c r="I15" s="1"/>
      <c r="J15" s="18"/>
    </row>
    <row r="16" spans="1:10" x14ac:dyDescent="0.2">
      <c r="A16" s="24" t="s">
        <v>50</v>
      </c>
      <c r="B16" s="10"/>
      <c r="C16" s="10">
        <f t="shared" si="1"/>
        <v>144</v>
      </c>
      <c r="D16" s="10">
        <v>13</v>
      </c>
      <c r="E16" s="12">
        <v>27</v>
      </c>
      <c r="F16" s="10">
        <v>24</v>
      </c>
      <c r="G16" s="12">
        <v>26</v>
      </c>
      <c r="H16" s="12">
        <v>54</v>
      </c>
      <c r="I16" s="1"/>
      <c r="J16" s="18">
        <v>51.541666666666664</v>
      </c>
    </row>
    <row r="17" spans="1:10" ht="17.25" customHeight="1" x14ac:dyDescent="0.2">
      <c r="A17" s="38" t="s">
        <v>40</v>
      </c>
      <c r="B17" s="10"/>
      <c r="C17" s="10"/>
      <c r="D17" s="12"/>
      <c r="E17" s="12"/>
      <c r="F17" s="10"/>
      <c r="G17" s="12"/>
      <c r="H17" s="12"/>
      <c r="I17" s="1"/>
      <c r="J17" s="18"/>
    </row>
    <row r="18" spans="1:10" x14ac:dyDescent="0.2">
      <c r="A18" s="38" t="s">
        <v>2</v>
      </c>
      <c r="B18" s="22"/>
      <c r="C18" s="26">
        <f>SUM(D18:H18)</f>
        <v>100</v>
      </c>
      <c r="D18" s="26">
        <f t="shared" ref="D18:H24" si="2">IF(D7="-","-",D7/$C7*100)</f>
        <v>4.3668122270742353</v>
      </c>
      <c r="E18" s="26">
        <f t="shared" si="2"/>
        <v>16.157205240174672</v>
      </c>
      <c r="F18" s="26">
        <f t="shared" si="2"/>
        <v>24.890829694323145</v>
      </c>
      <c r="G18" s="26">
        <f t="shared" si="2"/>
        <v>25.327510917030565</v>
      </c>
      <c r="H18" s="26">
        <f t="shared" si="2"/>
        <v>29.257641921397383</v>
      </c>
      <c r="I18" s="21"/>
      <c r="J18" s="21"/>
    </row>
    <row r="19" spans="1:10" x14ac:dyDescent="0.2">
      <c r="A19" s="24" t="s">
        <v>44</v>
      </c>
      <c r="B19" s="10"/>
      <c r="C19" s="28">
        <f t="shared" ref="C19:C24" si="3">SUM(D19:H19)</f>
        <v>100</v>
      </c>
      <c r="D19" s="28">
        <f t="shared" si="2"/>
        <v>1.2987012987012987</v>
      </c>
      <c r="E19" s="28">
        <f t="shared" si="2"/>
        <v>22.077922077922079</v>
      </c>
      <c r="F19" s="28">
        <f t="shared" si="2"/>
        <v>28.571428571428569</v>
      </c>
      <c r="G19" s="28">
        <f t="shared" si="2"/>
        <v>23.376623376623375</v>
      </c>
      <c r="H19" s="28">
        <f t="shared" si="2"/>
        <v>24.675324675324674</v>
      </c>
      <c r="I19" s="1"/>
      <c r="J19" s="1"/>
    </row>
    <row r="20" spans="1:10" x14ac:dyDescent="0.2">
      <c r="A20" s="24" t="s">
        <v>45</v>
      </c>
      <c r="B20" s="10"/>
      <c r="C20" s="28">
        <f t="shared" si="3"/>
        <v>100</v>
      </c>
      <c r="D20" s="28">
        <f t="shared" si="2"/>
        <v>3.5714285714285712</v>
      </c>
      <c r="E20" s="28">
        <f t="shared" si="2"/>
        <v>17.857142857142858</v>
      </c>
      <c r="F20" s="28">
        <f t="shared" si="2"/>
        <v>39.285714285714285</v>
      </c>
      <c r="G20" s="28">
        <f t="shared" si="2"/>
        <v>26.785714285714285</v>
      </c>
      <c r="H20" s="28">
        <f t="shared" si="2"/>
        <v>12.5</v>
      </c>
      <c r="I20" s="1"/>
      <c r="J20" s="1"/>
    </row>
    <row r="21" spans="1:10" x14ac:dyDescent="0.2">
      <c r="A21" s="24" t="s">
        <v>46</v>
      </c>
      <c r="B21" s="10"/>
      <c r="C21" s="28">
        <f t="shared" si="3"/>
        <v>100</v>
      </c>
      <c r="D21" s="28">
        <f t="shared" si="2"/>
        <v>3.7735849056603774</v>
      </c>
      <c r="E21" s="28">
        <f t="shared" si="2"/>
        <v>9.433962264150944</v>
      </c>
      <c r="F21" s="28">
        <f t="shared" si="2"/>
        <v>22.641509433962266</v>
      </c>
      <c r="G21" s="28">
        <f t="shared" si="2"/>
        <v>39.622641509433961</v>
      </c>
      <c r="H21" s="28">
        <f t="shared" si="2"/>
        <v>24.528301886792452</v>
      </c>
      <c r="I21" s="1"/>
      <c r="J21" s="1"/>
    </row>
    <row r="22" spans="1:10" x14ac:dyDescent="0.2">
      <c r="A22" s="24" t="s">
        <v>47</v>
      </c>
      <c r="B22" s="10"/>
      <c r="C22" s="28">
        <f t="shared" si="3"/>
        <v>100</v>
      </c>
      <c r="D22" s="28">
        <f t="shared" si="2"/>
        <v>1.8867924528301887</v>
      </c>
      <c r="E22" s="28">
        <f t="shared" si="2"/>
        <v>11.320754716981133</v>
      </c>
      <c r="F22" s="28">
        <f t="shared" si="2"/>
        <v>13.20754716981132</v>
      </c>
      <c r="G22" s="28">
        <f t="shared" si="2"/>
        <v>33.962264150943398</v>
      </c>
      <c r="H22" s="28">
        <f t="shared" si="2"/>
        <v>39.622641509433961</v>
      </c>
      <c r="I22" s="1"/>
      <c r="J22" s="1"/>
    </row>
    <row r="23" spans="1:10" ht="17.25" customHeight="1" x14ac:dyDescent="0.2">
      <c r="A23" s="24" t="s">
        <v>48</v>
      </c>
      <c r="B23" s="10"/>
      <c r="C23" s="28">
        <f t="shared" si="3"/>
        <v>100</v>
      </c>
      <c r="D23" s="28">
        <f t="shared" si="2"/>
        <v>2.1276595744680851</v>
      </c>
      <c r="E23" s="28">
        <f t="shared" si="2"/>
        <v>14.893617021276595</v>
      </c>
      <c r="F23" s="28">
        <f t="shared" si="2"/>
        <v>31.914893617021278</v>
      </c>
      <c r="G23" s="28">
        <f t="shared" si="2"/>
        <v>27.659574468085108</v>
      </c>
      <c r="H23" s="28">
        <f t="shared" si="2"/>
        <v>23.404255319148938</v>
      </c>
      <c r="I23" s="1"/>
      <c r="J23" s="1"/>
    </row>
    <row r="24" spans="1:10" x14ac:dyDescent="0.2">
      <c r="A24" s="24" t="s">
        <v>49</v>
      </c>
      <c r="B24" s="10"/>
      <c r="C24" s="28">
        <f t="shared" si="3"/>
        <v>100</v>
      </c>
      <c r="D24" s="28" t="str">
        <f t="shared" si="2"/>
        <v>-</v>
      </c>
      <c r="E24" s="28" t="str">
        <f t="shared" si="2"/>
        <v>-</v>
      </c>
      <c r="F24" s="28">
        <f t="shared" si="2"/>
        <v>36.363636363636367</v>
      </c>
      <c r="G24" s="28">
        <f t="shared" si="2"/>
        <v>9.0909090909090917</v>
      </c>
      <c r="H24" s="28">
        <f t="shared" si="2"/>
        <v>54.54545454545454</v>
      </c>
      <c r="I24" s="1"/>
      <c r="J24" s="1"/>
    </row>
    <row r="25" spans="1:10" x14ac:dyDescent="0.2">
      <c r="A25" s="24" t="s">
        <v>57</v>
      </c>
      <c r="B25" s="10"/>
      <c r="C25" s="28">
        <f t="shared" ref="C25:C26" si="4">SUM(D25:H25)</f>
        <v>100</v>
      </c>
      <c r="D25" s="28" t="str">
        <f t="shared" ref="D25:H25" si="5">IF(D14="-","-",D14/$C14*100)</f>
        <v>-</v>
      </c>
      <c r="E25" s="28">
        <f t="shared" si="5"/>
        <v>11.76470588235294</v>
      </c>
      <c r="F25" s="28">
        <f t="shared" si="5"/>
        <v>47.058823529411761</v>
      </c>
      <c r="G25" s="28">
        <f t="shared" si="5"/>
        <v>23.52941176470588</v>
      </c>
      <c r="H25" s="28">
        <f t="shared" si="5"/>
        <v>17.647058823529413</v>
      </c>
      <c r="I25" s="1"/>
      <c r="J25" s="1"/>
    </row>
    <row r="26" spans="1:10" hidden="1" x14ac:dyDescent="0.2">
      <c r="A26" s="24" t="s">
        <v>58</v>
      </c>
      <c r="B26" s="10"/>
      <c r="C26" s="28" t="e">
        <f t="shared" si="4"/>
        <v>#DIV/0!</v>
      </c>
      <c r="D26" s="28" t="e">
        <f t="shared" ref="D26:H26" si="6">IF(D15="-","-",D15/$C15*100)</f>
        <v>#DIV/0!</v>
      </c>
      <c r="E26" s="28" t="e">
        <f t="shared" si="6"/>
        <v>#DIV/0!</v>
      </c>
      <c r="F26" s="28" t="e">
        <f t="shared" si="6"/>
        <v>#DIV/0!</v>
      </c>
      <c r="G26" s="28" t="e">
        <f t="shared" si="6"/>
        <v>#DIV/0!</v>
      </c>
      <c r="H26" s="28" t="e">
        <f t="shared" si="6"/>
        <v>#DIV/0!</v>
      </c>
      <c r="I26" s="1"/>
      <c r="J26" s="1"/>
    </row>
    <row r="27" spans="1:10" ht="13.5" thickBot="1" x14ac:dyDescent="0.25">
      <c r="A27" s="30" t="s">
        <v>50</v>
      </c>
      <c r="B27" s="39"/>
      <c r="C27" s="32">
        <f>SUM(D27:H27)</f>
        <v>100</v>
      </c>
      <c r="D27" s="32">
        <f t="shared" ref="D27:H27" si="7">IF(D16="-","-",D16/$C16*100)</f>
        <v>9.0277777777777768</v>
      </c>
      <c r="E27" s="32">
        <f t="shared" si="7"/>
        <v>18.75</v>
      </c>
      <c r="F27" s="32">
        <f t="shared" si="7"/>
        <v>16.666666666666664</v>
      </c>
      <c r="G27" s="32">
        <f t="shared" si="7"/>
        <v>18.055555555555554</v>
      </c>
      <c r="H27" s="32">
        <f t="shared" si="7"/>
        <v>37.5</v>
      </c>
      <c r="I27" s="34"/>
      <c r="J27" s="34"/>
    </row>
    <row r="28" spans="1:10" x14ac:dyDescent="0.2">
      <c r="A28" s="7" t="s">
        <v>25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">
      <c r="A29" s="35" t="s">
        <v>77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1">
    <mergeCell ref="C4:H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workbookViewId="0">
      <selection activeCell="P5" sqref="P5"/>
    </sheetView>
  </sheetViews>
  <sheetFormatPr defaultRowHeight="12.75" x14ac:dyDescent="0.2"/>
  <cols>
    <col min="1" max="1" width="12.5703125" customWidth="1"/>
    <col min="2" max="9" width="6.42578125" customWidth="1"/>
    <col min="10" max="10" width="6.42578125" hidden="1" customWidth="1"/>
    <col min="11" max="12" width="6.42578125" customWidth="1"/>
  </cols>
  <sheetData>
    <row r="1" spans="1:1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2" t="s">
        <v>73</v>
      </c>
      <c r="B3" s="3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">
      <c r="A4" s="46" t="s">
        <v>5</v>
      </c>
      <c r="B4" s="47" t="s">
        <v>2</v>
      </c>
      <c r="C4" s="48" t="s">
        <v>44</v>
      </c>
      <c r="D4" s="48" t="s">
        <v>45</v>
      </c>
      <c r="E4" s="48" t="s">
        <v>46</v>
      </c>
      <c r="F4" s="48" t="s">
        <v>47</v>
      </c>
      <c r="G4" s="48" t="s">
        <v>48</v>
      </c>
      <c r="H4" s="48" t="s">
        <v>49</v>
      </c>
      <c r="I4" s="48" t="s">
        <v>57</v>
      </c>
      <c r="J4" s="48" t="s">
        <v>58</v>
      </c>
      <c r="K4" s="48" t="s">
        <v>50</v>
      </c>
      <c r="L4" s="10"/>
    </row>
    <row r="5" spans="1:12" ht="17.25" customHeight="1" x14ac:dyDescent="0.2">
      <c r="A5" s="1" t="s">
        <v>6</v>
      </c>
      <c r="B5" s="10">
        <f t="shared" ref="B5:B20" si="0">IF(SUM(C5:K5)=0,"-",SUM(C5:K5))</f>
        <v>20</v>
      </c>
      <c r="C5" s="49" t="s">
        <v>59</v>
      </c>
      <c r="D5" s="49" t="s">
        <v>59</v>
      </c>
      <c r="E5" s="49" t="s">
        <v>59</v>
      </c>
      <c r="F5" s="49" t="s">
        <v>59</v>
      </c>
      <c r="G5" s="49" t="s">
        <v>59</v>
      </c>
      <c r="H5" s="49" t="s">
        <v>59</v>
      </c>
      <c r="I5" s="49" t="s">
        <v>59</v>
      </c>
      <c r="J5" s="49"/>
      <c r="K5" s="12">
        <v>20</v>
      </c>
      <c r="L5" s="12"/>
    </row>
    <row r="6" spans="1:12" x14ac:dyDescent="0.2">
      <c r="A6" s="1" t="s">
        <v>7</v>
      </c>
      <c r="B6" s="10">
        <f t="shared" si="0"/>
        <v>30</v>
      </c>
      <c r="C6" s="49" t="s">
        <v>59</v>
      </c>
      <c r="D6" s="49" t="s">
        <v>59</v>
      </c>
      <c r="E6" s="49">
        <v>3</v>
      </c>
      <c r="F6" s="28">
        <v>1</v>
      </c>
      <c r="G6" s="28">
        <v>4</v>
      </c>
      <c r="H6" s="49" t="s">
        <v>59</v>
      </c>
      <c r="I6" s="49" t="s">
        <v>59</v>
      </c>
      <c r="J6" s="49"/>
      <c r="K6" s="49">
        <v>22</v>
      </c>
      <c r="L6" s="49"/>
    </row>
    <row r="7" spans="1:12" x14ac:dyDescent="0.2">
      <c r="A7" s="1" t="s">
        <v>8</v>
      </c>
      <c r="B7" s="10">
        <f t="shared" si="0"/>
        <v>28</v>
      </c>
      <c r="C7" s="28">
        <v>13</v>
      </c>
      <c r="D7" s="28">
        <v>5</v>
      </c>
      <c r="E7" s="28">
        <v>1</v>
      </c>
      <c r="F7" s="28">
        <v>1</v>
      </c>
      <c r="G7" s="28">
        <v>7</v>
      </c>
      <c r="H7" s="28">
        <v>1</v>
      </c>
      <c r="I7" s="49" t="s">
        <v>59</v>
      </c>
      <c r="J7" s="12"/>
      <c r="K7" s="49" t="s">
        <v>59</v>
      </c>
      <c r="L7" s="49"/>
    </row>
    <row r="8" spans="1:12" x14ac:dyDescent="0.2">
      <c r="A8" s="1" t="s">
        <v>9</v>
      </c>
      <c r="B8" s="10">
        <f t="shared" si="0"/>
        <v>18</v>
      </c>
      <c r="C8" s="49" t="s">
        <v>59</v>
      </c>
      <c r="D8" s="49" t="s">
        <v>59</v>
      </c>
      <c r="E8" s="49" t="s">
        <v>59</v>
      </c>
      <c r="F8" s="49" t="s">
        <v>59</v>
      </c>
      <c r="G8" s="49" t="s">
        <v>59</v>
      </c>
      <c r="H8" s="49" t="s">
        <v>59</v>
      </c>
      <c r="I8" s="49" t="s">
        <v>59</v>
      </c>
      <c r="J8" s="49"/>
      <c r="K8" s="12">
        <v>18</v>
      </c>
      <c r="L8" s="12"/>
    </row>
    <row r="9" spans="1:12" x14ac:dyDescent="0.2">
      <c r="A9" s="1" t="s">
        <v>10</v>
      </c>
      <c r="B9" s="10">
        <f t="shared" si="0"/>
        <v>13</v>
      </c>
      <c r="C9" s="49" t="s">
        <v>59</v>
      </c>
      <c r="D9" s="49">
        <v>2</v>
      </c>
      <c r="E9" s="49" t="s">
        <v>59</v>
      </c>
      <c r="F9" s="49" t="s">
        <v>59</v>
      </c>
      <c r="G9" s="49" t="s">
        <v>59</v>
      </c>
      <c r="H9" s="49" t="s">
        <v>59</v>
      </c>
      <c r="I9" s="49" t="s">
        <v>59</v>
      </c>
      <c r="J9" s="49"/>
      <c r="K9" s="12">
        <v>11</v>
      </c>
      <c r="L9" s="12"/>
    </row>
    <row r="10" spans="1:12" ht="17.25" customHeight="1" x14ac:dyDescent="0.2">
      <c r="A10" s="1" t="s">
        <v>11</v>
      </c>
      <c r="B10" s="10">
        <f t="shared" si="0"/>
        <v>30</v>
      </c>
      <c r="C10" s="28">
        <v>8</v>
      </c>
      <c r="D10" s="28">
        <v>4</v>
      </c>
      <c r="E10" s="28" t="s">
        <v>59</v>
      </c>
      <c r="F10" s="49">
        <v>15</v>
      </c>
      <c r="G10" s="49" t="s">
        <v>59</v>
      </c>
      <c r="H10" s="49" t="s">
        <v>59</v>
      </c>
      <c r="I10" s="49">
        <v>3</v>
      </c>
      <c r="J10" s="49"/>
      <c r="K10" s="49" t="s">
        <v>59</v>
      </c>
      <c r="L10" s="12"/>
    </row>
    <row r="11" spans="1:12" x14ac:dyDescent="0.2">
      <c r="A11" s="1" t="s">
        <v>12</v>
      </c>
      <c r="B11" s="10">
        <f t="shared" si="0"/>
        <v>55</v>
      </c>
      <c r="C11" s="28">
        <v>14</v>
      </c>
      <c r="D11" s="28">
        <v>11</v>
      </c>
      <c r="E11" s="28">
        <v>16</v>
      </c>
      <c r="F11" s="28">
        <v>3</v>
      </c>
      <c r="G11" s="28">
        <v>6</v>
      </c>
      <c r="H11" s="28">
        <v>4</v>
      </c>
      <c r="I11" s="49">
        <v>1</v>
      </c>
      <c r="J11" s="49"/>
      <c r="K11" s="49" t="s">
        <v>59</v>
      </c>
      <c r="L11" s="12"/>
    </row>
    <row r="12" spans="1:12" x14ac:dyDescent="0.2">
      <c r="A12" s="1" t="s">
        <v>13</v>
      </c>
      <c r="B12" s="10">
        <f t="shared" si="0"/>
        <v>13</v>
      </c>
      <c r="C12" s="49" t="s">
        <v>59</v>
      </c>
      <c r="D12" s="49" t="s">
        <v>59</v>
      </c>
      <c r="E12" s="49" t="s">
        <v>59</v>
      </c>
      <c r="F12" s="49" t="s">
        <v>59</v>
      </c>
      <c r="G12" s="49" t="s">
        <v>59</v>
      </c>
      <c r="H12" s="49" t="s">
        <v>59</v>
      </c>
      <c r="I12" s="49" t="s">
        <v>59</v>
      </c>
      <c r="J12" s="49"/>
      <c r="K12" s="12">
        <v>13</v>
      </c>
      <c r="L12" s="12"/>
    </row>
    <row r="13" spans="1:12" x14ac:dyDescent="0.2">
      <c r="A13" s="1" t="s">
        <v>14</v>
      </c>
      <c r="B13" s="10">
        <f>IF(SUM(C13:K13)=0,"-",SUM(C13:K13))</f>
        <v>13</v>
      </c>
      <c r="C13" s="49" t="s">
        <v>59</v>
      </c>
      <c r="D13" s="49" t="s">
        <v>59</v>
      </c>
      <c r="E13" s="49" t="s">
        <v>59</v>
      </c>
      <c r="F13" s="49" t="s">
        <v>59</v>
      </c>
      <c r="G13" s="49" t="s">
        <v>59</v>
      </c>
      <c r="H13" s="49" t="s">
        <v>59</v>
      </c>
      <c r="I13" s="49" t="s">
        <v>59</v>
      </c>
      <c r="J13" s="49"/>
      <c r="K13" s="12">
        <v>13</v>
      </c>
      <c r="L13" s="12"/>
    </row>
    <row r="14" spans="1:12" x14ac:dyDescent="0.2">
      <c r="A14" s="1" t="s">
        <v>15</v>
      </c>
      <c r="B14" s="10">
        <f t="shared" si="0"/>
        <v>32</v>
      </c>
      <c r="C14" s="49">
        <v>9</v>
      </c>
      <c r="D14" s="49">
        <v>10</v>
      </c>
      <c r="E14" s="49">
        <v>8</v>
      </c>
      <c r="F14" s="49">
        <v>1</v>
      </c>
      <c r="G14" s="49">
        <v>1</v>
      </c>
      <c r="H14" s="49">
        <v>2</v>
      </c>
      <c r="I14" s="49">
        <v>1</v>
      </c>
      <c r="J14" s="49"/>
      <c r="K14" s="49" t="s">
        <v>59</v>
      </c>
      <c r="L14" s="12"/>
    </row>
    <row r="15" spans="1:12" ht="17.25" customHeight="1" x14ac:dyDescent="0.2">
      <c r="A15" s="1" t="s">
        <v>16</v>
      </c>
      <c r="B15" s="10">
        <f t="shared" si="0"/>
        <v>16</v>
      </c>
      <c r="C15" s="49" t="s">
        <v>59</v>
      </c>
      <c r="D15" s="49" t="s">
        <v>59</v>
      </c>
      <c r="E15" s="49" t="s">
        <v>59</v>
      </c>
      <c r="F15" s="49" t="s">
        <v>59</v>
      </c>
      <c r="G15" s="49" t="s">
        <v>59</v>
      </c>
      <c r="H15" s="49" t="s">
        <v>59</v>
      </c>
      <c r="I15" s="49" t="s">
        <v>59</v>
      </c>
      <c r="J15" s="49"/>
      <c r="K15" s="12">
        <v>16</v>
      </c>
      <c r="L15" s="12"/>
    </row>
    <row r="16" spans="1:12" x14ac:dyDescent="0.2">
      <c r="A16" s="1" t="s">
        <v>17</v>
      </c>
      <c r="B16" s="10">
        <f t="shared" si="0"/>
        <v>31</v>
      </c>
      <c r="C16" s="28">
        <v>15</v>
      </c>
      <c r="D16" s="28">
        <v>5</v>
      </c>
      <c r="E16" s="49">
        <v>2</v>
      </c>
      <c r="F16" s="28">
        <v>8</v>
      </c>
      <c r="G16" s="28">
        <v>1</v>
      </c>
      <c r="H16" s="49" t="s">
        <v>59</v>
      </c>
      <c r="I16" s="49" t="s">
        <v>59</v>
      </c>
      <c r="J16" s="49"/>
      <c r="K16" s="49" t="s">
        <v>59</v>
      </c>
      <c r="L16" s="12"/>
    </row>
    <row r="17" spans="1:12" x14ac:dyDescent="0.2">
      <c r="A17" s="1" t="s">
        <v>18</v>
      </c>
      <c r="B17" s="10">
        <f t="shared" si="0"/>
        <v>13</v>
      </c>
      <c r="C17" s="49" t="s">
        <v>59</v>
      </c>
      <c r="D17" s="49" t="s">
        <v>59</v>
      </c>
      <c r="E17" s="49" t="s">
        <v>59</v>
      </c>
      <c r="F17" s="49" t="s">
        <v>59</v>
      </c>
      <c r="G17" s="49" t="s">
        <v>59</v>
      </c>
      <c r="H17" s="49" t="s">
        <v>59</v>
      </c>
      <c r="I17" s="49" t="s">
        <v>59</v>
      </c>
      <c r="J17" s="49"/>
      <c r="K17" s="12">
        <v>13</v>
      </c>
      <c r="L17" s="12"/>
    </row>
    <row r="18" spans="1:12" x14ac:dyDescent="0.2">
      <c r="A18" s="1" t="s">
        <v>19</v>
      </c>
      <c r="B18" s="10">
        <f t="shared" si="0"/>
        <v>25</v>
      </c>
      <c r="C18" s="28">
        <v>10</v>
      </c>
      <c r="D18" s="49" t="s">
        <v>59</v>
      </c>
      <c r="E18" s="49">
        <v>4</v>
      </c>
      <c r="F18" s="49">
        <v>6</v>
      </c>
      <c r="G18" s="49">
        <v>1</v>
      </c>
      <c r="H18" s="49" t="s">
        <v>59</v>
      </c>
      <c r="I18" s="49" t="s">
        <v>59</v>
      </c>
      <c r="J18" s="49"/>
      <c r="K18" s="49">
        <v>4</v>
      </c>
      <c r="L18" s="12"/>
    </row>
    <row r="19" spans="1:12" x14ac:dyDescent="0.2">
      <c r="A19" s="1" t="s">
        <v>20</v>
      </c>
      <c r="B19" s="10">
        <f t="shared" si="0"/>
        <v>14</v>
      </c>
      <c r="C19" s="49" t="s">
        <v>59</v>
      </c>
      <c r="D19" s="49" t="s">
        <v>59</v>
      </c>
      <c r="E19" s="49" t="s">
        <v>59</v>
      </c>
      <c r="F19" s="49" t="s">
        <v>59</v>
      </c>
      <c r="G19" s="49" t="s">
        <v>59</v>
      </c>
      <c r="H19" s="49" t="s">
        <v>59</v>
      </c>
      <c r="I19" s="49" t="s">
        <v>59</v>
      </c>
      <c r="J19" s="49"/>
      <c r="K19" s="12">
        <v>14</v>
      </c>
      <c r="L19" s="12"/>
    </row>
    <row r="20" spans="1:12" ht="17.25" customHeight="1" x14ac:dyDescent="0.2">
      <c r="A20" s="1" t="s">
        <v>21</v>
      </c>
      <c r="B20" s="10">
        <f t="shared" si="0"/>
        <v>107</v>
      </c>
      <c r="C20" s="28">
        <v>8</v>
      </c>
      <c r="D20" s="28">
        <v>19</v>
      </c>
      <c r="E20" s="49">
        <v>19</v>
      </c>
      <c r="F20" s="28">
        <v>18</v>
      </c>
      <c r="G20" s="28">
        <v>27</v>
      </c>
      <c r="H20" s="49">
        <v>4</v>
      </c>
      <c r="I20" s="49">
        <v>12</v>
      </c>
      <c r="J20" s="49"/>
      <c r="K20" s="49" t="s">
        <v>59</v>
      </c>
      <c r="L20" s="49"/>
    </row>
    <row r="21" spans="1:12" ht="17.25" customHeight="1" x14ac:dyDescent="0.2">
      <c r="A21" s="1" t="s">
        <v>22</v>
      </c>
      <c r="B21" s="10">
        <f>SUM(B22:B23)</f>
        <v>351</v>
      </c>
      <c r="C21" s="10">
        <f t="shared" ref="C21:K21" si="1">SUM(C22:C23)</f>
        <v>69</v>
      </c>
      <c r="D21" s="10">
        <f t="shared" si="1"/>
        <v>37</v>
      </c>
      <c r="E21" s="10">
        <f t="shared" si="1"/>
        <v>34</v>
      </c>
      <c r="F21" s="10">
        <f t="shared" si="1"/>
        <v>35</v>
      </c>
      <c r="G21" s="10">
        <f t="shared" si="1"/>
        <v>20</v>
      </c>
      <c r="H21" s="10">
        <f t="shared" si="1"/>
        <v>7</v>
      </c>
      <c r="I21" s="10">
        <f>SUM(I22:I23)</f>
        <v>5</v>
      </c>
      <c r="J21" s="10">
        <f>SUM(J22:J23)</f>
        <v>0</v>
      </c>
      <c r="K21" s="10">
        <f t="shared" si="1"/>
        <v>144</v>
      </c>
      <c r="L21" s="10"/>
    </row>
    <row r="22" spans="1:12" x14ac:dyDescent="0.2">
      <c r="A22" s="1" t="s">
        <v>23</v>
      </c>
      <c r="B22" s="10">
        <f>SUM(B6:B7,B9:B11,B14:B16,B18)</f>
        <v>260</v>
      </c>
      <c r="C22" s="10">
        <f t="shared" ref="C22:K22" si="2">SUM(C6:C7,C9:C11,C14:C16,C18)</f>
        <v>69</v>
      </c>
      <c r="D22" s="10">
        <f t="shared" si="2"/>
        <v>37</v>
      </c>
      <c r="E22" s="10">
        <f t="shared" si="2"/>
        <v>34</v>
      </c>
      <c r="F22" s="10">
        <f t="shared" si="2"/>
        <v>35</v>
      </c>
      <c r="G22" s="10">
        <f t="shared" si="2"/>
        <v>20</v>
      </c>
      <c r="H22" s="10">
        <f t="shared" si="2"/>
        <v>7</v>
      </c>
      <c r="I22" s="10">
        <f>SUM(I6:I7,I9:I11,I14:I16,I18)</f>
        <v>5</v>
      </c>
      <c r="J22" s="10">
        <f>SUM(J6:J7,J9:J11,J14:J16,J18)</f>
        <v>0</v>
      </c>
      <c r="K22" s="10">
        <f t="shared" si="2"/>
        <v>53</v>
      </c>
      <c r="L22" s="10"/>
    </row>
    <row r="23" spans="1:12" x14ac:dyDescent="0.2">
      <c r="A23" s="1" t="s">
        <v>24</v>
      </c>
      <c r="B23" s="10">
        <f>SUM(B5,B8,B12:B13,B17,B19)</f>
        <v>91</v>
      </c>
      <c r="C23" s="10" t="str">
        <f>IF(SUM(C5,C8,C12:C13,C17,C19)=0,"-",SUM(C5,C8,C12:C13,C17,C19))</f>
        <v>-</v>
      </c>
      <c r="D23" s="10" t="str">
        <f t="shared" ref="D23:K23" si="3">IF(SUM(D5,D8,D12:D13,D17,D19)=0,"-",SUM(D5,D8,D12:D13,D17,D19))</f>
        <v>-</v>
      </c>
      <c r="E23" s="10" t="str">
        <f t="shared" si="3"/>
        <v>-</v>
      </c>
      <c r="F23" s="10" t="str">
        <f t="shared" si="3"/>
        <v>-</v>
      </c>
      <c r="G23" s="10" t="str">
        <f t="shared" si="3"/>
        <v>-</v>
      </c>
      <c r="H23" s="10" t="str">
        <f t="shared" si="3"/>
        <v>-</v>
      </c>
      <c r="I23" s="10" t="str">
        <f>IF(SUM(I5,I8,I12:I13,I17,I19)=0,"-",SUM(I5,I8,I12:I13,I17,I19))</f>
        <v>-</v>
      </c>
      <c r="J23" s="10" t="str">
        <f>IF(SUM(J5,J8,J12:J13,J17,J19)=0,"-",SUM(J5,J8,J12:J13,J17,J19))</f>
        <v>-</v>
      </c>
      <c r="K23" s="10">
        <f t="shared" si="3"/>
        <v>91</v>
      </c>
      <c r="L23" s="10"/>
    </row>
    <row r="24" spans="1:12" ht="17.25" customHeight="1" thickBot="1" x14ac:dyDescent="0.25">
      <c r="A24" s="13" t="s">
        <v>2</v>
      </c>
      <c r="B24" s="14">
        <f>SUM(B20,B21)</f>
        <v>458</v>
      </c>
      <c r="C24" s="14">
        <f t="shared" ref="C24:K24" si="4">SUM(C20,C21)</f>
        <v>77</v>
      </c>
      <c r="D24" s="14">
        <f t="shared" si="4"/>
        <v>56</v>
      </c>
      <c r="E24" s="14">
        <f t="shared" si="4"/>
        <v>53</v>
      </c>
      <c r="F24" s="14">
        <f t="shared" si="4"/>
        <v>53</v>
      </c>
      <c r="G24" s="14">
        <f t="shared" si="4"/>
        <v>47</v>
      </c>
      <c r="H24" s="14">
        <f t="shared" si="4"/>
        <v>11</v>
      </c>
      <c r="I24" s="14">
        <f t="shared" si="4"/>
        <v>17</v>
      </c>
      <c r="J24" s="14">
        <f t="shared" si="4"/>
        <v>0</v>
      </c>
      <c r="K24" s="14">
        <f t="shared" si="4"/>
        <v>144</v>
      </c>
      <c r="L24" s="22"/>
    </row>
    <row r="25" spans="1:12" x14ac:dyDescent="0.2">
      <c r="A25" s="7" t="s">
        <v>25</v>
      </c>
      <c r="B25" s="8"/>
      <c r="C25" s="8"/>
      <c r="D25" s="8"/>
      <c r="E25" s="8"/>
      <c r="F25" s="1"/>
      <c r="G25" s="1"/>
      <c r="H25" s="1"/>
      <c r="I25" s="1"/>
      <c r="J25" s="1"/>
      <c r="K25" s="1"/>
      <c r="L25" s="1"/>
    </row>
    <row r="26" spans="1:12" x14ac:dyDescent="0.2">
      <c r="A26" s="35" t="s">
        <v>77</v>
      </c>
      <c r="B26" s="8"/>
      <c r="C26" s="8"/>
      <c r="D26" s="8"/>
      <c r="E26" s="8"/>
      <c r="F26" s="1"/>
      <c r="G26" s="1"/>
      <c r="H26" s="1"/>
      <c r="I26" s="1"/>
      <c r="J26" s="1"/>
      <c r="K26" s="1"/>
      <c r="L26" s="1"/>
    </row>
    <row r="27" spans="1:12" x14ac:dyDescent="0.2">
      <c r="A27" s="1"/>
      <c r="B27" s="8"/>
      <c r="C27" s="8"/>
      <c r="D27" s="8"/>
      <c r="E27" s="8"/>
      <c r="F27" s="1"/>
      <c r="G27" s="1"/>
      <c r="H27" s="1"/>
      <c r="I27" s="1"/>
      <c r="J27" s="1"/>
      <c r="K27" s="1"/>
      <c r="L27" s="1"/>
    </row>
  </sheetData>
  <pageMargins left="0.7" right="0.7" top="0.75" bottom="0.75" header="0.3" footer="0.3"/>
  <pageSetup paperSize="9" orientation="portrait" r:id="rId1"/>
  <ignoredErrors>
    <ignoredError sqref="J22 C2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35"/>
  <sheetViews>
    <sheetView showGridLines="0" workbookViewId="0">
      <selection activeCell="U20" sqref="U20"/>
    </sheetView>
  </sheetViews>
  <sheetFormatPr defaultRowHeight="12.75" x14ac:dyDescent="0.2"/>
  <cols>
    <col min="1" max="1" width="10.85546875" customWidth="1"/>
    <col min="2" max="2" width="6.140625" customWidth="1"/>
    <col min="3" max="3" width="6.5703125" customWidth="1"/>
    <col min="4" max="4" width="7.140625" customWidth="1"/>
    <col min="5" max="5" width="10.42578125" customWidth="1"/>
    <col min="6" max="6" width="6.7109375" customWidth="1"/>
    <col min="7" max="7" width="1.85546875" customWidth="1"/>
    <col min="8" max="8" width="5.42578125" customWidth="1"/>
    <col min="9" max="9" width="6.5703125" customWidth="1"/>
    <col min="10" max="10" width="7.28515625" customWidth="1"/>
    <col min="11" max="11" width="10.7109375" bestFit="1" customWidth="1"/>
    <col min="12" max="12" width="7" customWidth="1"/>
  </cols>
  <sheetData>
    <row r="1" spans="1:12" x14ac:dyDescent="0.2">
      <c r="A1" s="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9.25" customHeight="1" thickBot="1" x14ac:dyDescent="0.3">
      <c r="A2" s="2" t="s">
        <v>74</v>
      </c>
      <c r="B2" s="2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x14ac:dyDescent="0.2">
      <c r="A3" s="9" t="s">
        <v>60</v>
      </c>
      <c r="B3" s="59" t="s">
        <v>4</v>
      </c>
      <c r="C3" s="59"/>
      <c r="D3" s="59"/>
      <c r="E3" s="59"/>
      <c r="F3" s="59"/>
      <c r="G3" s="9"/>
      <c r="H3" s="59" t="s">
        <v>40</v>
      </c>
      <c r="I3" s="59"/>
      <c r="J3" s="59"/>
      <c r="K3" s="59"/>
      <c r="L3" s="59"/>
    </row>
    <row r="4" spans="1:12" ht="24" x14ac:dyDescent="0.2">
      <c r="A4" s="4"/>
      <c r="B4" s="6" t="s">
        <v>2</v>
      </c>
      <c r="C4" s="5" t="s">
        <v>61</v>
      </c>
      <c r="D4" s="6" t="s">
        <v>62</v>
      </c>
      <c r="E4" s="5" t="s">
        <v>63</v>
      </c>
      <c r="F4" s="5" t="s">
        <v>64</v>
      </c>
      <c r="G4" s="5"/>
      <c r="H4" s="6" t="s">
        <v>2</v>
      </c>
      <c r="I4" s="5" t="s">
        <v>61</v>
      </c>
      <c r="J4" s="6" t="s">
        <v>62</v>
      </c>
      <c r="K4" s="5" t="s">
        <v>63</v>
      </c>
      <c r="L4" s="5" t="s">
        <v>64</v>
      </c>
    </row>
    <row r="5" spans="1:12" x14ac:dyDescent="0.2">
      <c r="A5" s="21" t="s">
        <v>2</v>
      </c>
      <c r="B5" s="21">
        <f>SUM(B6:B7)</f>
        <v>458</v>
      </c>
      <c r="C5" s="21">
        <f>SUM(C6:C7)</f>
        <v>295</v>
      </c>
      <c r="D5" s="21">
        <f>SUM(D6:D7)</f>
        <v>79</v>
      </c>
      <c r="E5" s="21">
        <f>SUM(E6:E7)</f>
        <v>63</v>
      </c>
      <c r="F5" s="21">
        <f>SUM(F6:F7)</f>
        <v>21</v>
      </c>
      <c r="G5" s="22"/>
      <c r="H5" s="50">
        <f>SUM(I5:L5)</f>
        <v>100</v>
      </c>
      <c r="I5" s="50">
        <f>IF(C5="-","-",C5/$B5*100)</f>
        <v>64.410480349344979</v>
      </c>
      <c r="J5" s="50">
        <f>IF(D5="-","-",D5/$B5*100)</f>
        <v>17.248908296943235</v>
      </c>
      <c r="K5" s="50">
        <f>IF(E5="-","-",E5/$B5*100)</f>
        <v>13.755458515283841</v>
      </c>
      <c r="L5" s="50">
        <f>IF(F5="-","-",F5/$B5*100)</f>
        <v>4.5851528384279483</v>
      </c>
    </row>
    <row r="6" spans="1:12" ht="14.25" x14ac:dyDescent="0.2">
      <c r="A6" s="1" t="s">
        <v>87</v>
      </c>
      <c r="B6" s="1">
        <f>SUM(C6:F6)</f>
        <v>191</v>
      </c>
      <c r="C6" s="10">
        <v>107</v>
      </c>
      <c r="D6" s="10">
        <v>44</v>
      </c>
      <c r="E6" s="10">
        <v>29</v>
      </c>
      <c r="F6" s="10">
        <v>11</v>
      </c>
      <c r="G6" s="10"/>
      <c r="H6" s="11">
        <f>SUM(I6:L6)</f>
        <v>100</v>
      </c>
      <c r="I6" s="11">
        <f>IF(C6="-","-",C6/$B6*100)</f>
        <v>56.02094240837696</v>
      </c>
      <c r="J6" s="11">
        <f>IF(D6="-","-",D6/$B6*100)</f>
        <v>23.036649214659686</v>
      </c>
      <c r="K6" s="11">
        <f>IF(E6="-","-",E6/$B6*100)</f>
        <v>15.183246073298429</v>
      </c>
      <c r="L6" s="11">
        <f>IF(F6="-","-",F6/$B6*100)</f>
        <v>5.7591623036649215</v>
      </c>
    </row>
    <row r="7" spans="1:12" ht="15" thickBot="1" x14ac:dyDescent="0.25">
      <c r="A7" s="34" t="s">
        <v>86</v>
      </c>
      <c r="B7" s="34">
        <f>SUM(C7:F7)</f>
        <v>267</v>
      </c>
      <c r="C7" s="39">
        <v>188</v>
      </c>
      <c r="D7" s="39">
        <v>35</v>
      </c>
      <c r="E7" s="39">
        <v>34</v>
      </c>
      <c r="F7" s="39">
        <v>10</v>
      </c>
      <c r="G7" s="39"/>
      <c r="H7" s="51">
        <f>SUM(I7:L7)</f>
        <v>100</v>
      </c>
      <c r="I7" s="51">
        <f>IF(C7="-","-",C7/$B7*100)</f>
        <v>70.411985018726597</v>
      </c>
      <c r="J7" s="51">
        <f>IF(D7="-","-",D7/$B7*100)</f>
        <v>13.108614232209737</v>
      </c>
      <c r="K7" s="51">
        <f>IF(E7="-","-",E7/$B7*100)</f>
        <v>12.734082397003746</v>
      </c>
      <c r="L7" s="51">
        <f>IF(F7="-","-",F7/$B7*100)</f>
        <v>3.7453183520599254</v>
      </c>
    </row>
    <row r="8" spans="1:12" x14ac:dyDescent="0.2">
      <c r="A8" s="64" t="s">
        <v>79</v>
      </c>
      <c r="B8" s="63"/>
      <c r="C8" s="70"/>
      <c r="D8" s="70"/>
      <c r="E8" s="70"/>
      <c r="F8" s="70"/>
      <c r="G8" s="70"/>
      <c r="H8" s="71"/>
      <c r="I8" s="71"/>
      <c r="J8" s="71"/>
      <c r="K8" s="71"/>
      <c r="L8" s="71"/>
    </row>
    <row r="9" spans="1:12" x14ac:dyDescent="0.2">
      <c r="A9" s="7" t="s">
        <v>25</v>
      </c>
      <c r="B9" s="7"/>
      <c r="C9" s="8"/>
      <c r="D9" s="8"/>
      <c r="E9" s="8"/>
      <c r="F9" s="8"/>
      <c r="G9" s="8"/>
      <c r="H9" s="1"/>
      <c r="I9" s="1"/>
      <c r="J9" s="1"/>
      <c r="K9" s="1"/>
      <c r="L9" s="1"/>
    </row>
    <row r="10" spans="1:12" x14ac:dyDescent="0.2">
      <c r="A10" s="35" t="s">
        <v>77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3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5.75" thickBot="1" x14ac:dyDescent="0.3">
      <c r="A12" s="2" t="s">
        <v>75</v>
      </c>
      <c r="B12" s="2"/>
      <c r="C12" s="3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">
      <c r="A13" s="9" t="s">
        <v>41</v>
      </c>
      <c r="B13" s="59" t="s">
        <v>4</v>
      </c>
      <c r="C13" s="59"/>
      <c r="D13" s="59"/>
      <c r="E13" s="59"/>
      <c r="F13" s="9"/>
      <c r="G13" s="9"/>
      <c r="H13" s="59" t="s">
        <v>40</v>
      </c>
      <c r="I13" s="59"/>
      <c r="J13" s="59"/>
      <c r="K13" s="59"/>
      <c r="L13" s="9"/>
    </row>
    <row r="14" spans="1:12" x14ac:dyDescent="0.2">
      <c r="A14" s="52" t="s">
        <v>42</v>
      </c>
      <c r="B14" s="6" t="s">
        <v>2</v>
      </c>
      <c r="C14" s="5" t="s">
        <v>61</v>
      </c>
      <c r="D14" s="6" t="s">
        <v>62</v>
      </c>
      <c r="E14" s="5" t="s">
        <v>50</v>
      </c>
      <c r="F14" s="5"/>
      <c r="G14" s="5"/>
      <c r="H14" s="6" t="s">
        <v>2</v>
      </c>
      <c r="I14" s="5" t="s">
        <v>61</v>
      </c>
      <c r="J14" s="6" t="s">
        <v>62</v>
      </c>
      <c r="K14" s="5" t="s">
        <v>50</v>
      </c>
      <c r="L14" s="5"/>
    </row>
    <row r="15" spans="1:12" x14ac:dyDescent="0.2">
      <c r="A15" s="21" t="s">
        <v>2</v>
      </c>
      <c r="B15" s="21">
        <f>SUM(B16:B23)</f>
        <v>458</v>
      </c>
      <c r="C15" s="21">
        <f>SUM(C16:C23)</f>
        <v>295</v>
      </c>
      <c r="D15" s="21">
        <f>SUM(D16:D23)</f>
        <v>79</v>
      </c>
      <c r="E15" s="21">
        <f>SUM(E16:E23)</f>
        <v>84</v>
      </c>
      <c r="F15" s="21"/>
      <c r="G15" s="22"/>
      <c r="H15" s="50">
        <f t="shared" ref="H15:H23" si="0">SUM(I15:L15)</f>
        <v>100.00000000000001</v>
      </c>
      <c r="I15" s="50">
        <f t="shared" ref="I15:K23" si="1">IF(C15="-","-",C15/$B15*100)</f>
        <v>64.410480349344979</v>
      </c>
      <c r="J15" s="50">
        <f t="shared" si="1"/>
        <v>17.248908296943235</v>
      </c>
      <c r="K15" s="50">
        <f t="shared" si="1"/>
        <v>18.340611353711793</v>
      </c>
      <c r="L15" s="53"/>
    </row>
    <row r="16" spans="1:12" x14ac:dyDescent="0.2">
      <c r="A16" s="1" t="s">
        <v>44</v>
      </c>
      <c r="B16" s="1">
        <f t="shared" ref="B16:B23" si="2">SUM(C16:F16)</f>
        <v>77</v>
      </c>
      <c r="C16" s="10">
        <v>63</v>
      </c>
      <c r="D16" s="10">
        <v>7</v>
      </c>
      <c r="E16" s="10">
        <v>7</v>
      </c>
      <c r="F16" s="10"/>
      <c r="G16" s="10"/>
      <c r="H16" s="11">
        <f t="shared" si="0"/>
        <v>100.00000000000001</v>
      </c>
      <c r="I16" s="11">
        <f t="shared" si="1"/>
        <v>81.818181818181827</v>
      </c>
      <c r="J16" s="11">
        <f t="shared" si="1"/>
        <v>9.0909090909090917</v>
      </c>
      <c r="K16" s="11">
        <f t="shared" si="1"/>
        <v>9.0909090909090917</v>
      </c>
      <c r="L16" s="54"/>
    </row>
    <row r="17" spans="1:12" x14ac:dyDescent="0.2">
      <c r="A17" s="1" t="s">
        <v>45</v>
      </c>
      <c r="B17" s="1">
        <f t="shared" si="2"/>
        <v>56</v>
      </c>
      <c r="C17" s="10">
        <v>34</v>
      </c>
      <c r="D17" s="10">
        <v>12</v>
      </c>
      <c r="E17" s="10">
        <v>10</v>
      </c>
      <c r="F17" s="10"/>
      <c r="G17" s="10"/>
      <c r="H17" s="11">
        <f t="shared" si="0"/>
        <v>100</v>
      </c>
      <c r="I17" s="11">
        <f t="shared" si="1"/>
        <v>60.714285714285708</v>
      </c>
      <c r="J17" s="11">
        <f t="shared" si="1"/>
        <v>21.428571428571427</v>
      </c>
      <c r="K17" s="11">
        <f t="shared" si="1"/>
        <v>17.857142857142858</v>
      </c>
      <c r="L17" s="54"/>
    </row>
    <row r="18" spans="1:12" x14ac:dyDescent="0.2">
      <c r="A18" s="1" t="s">
        <v>46</v>
      </c>
      <c r="B18" s="1">
        <f t="shared" si="2"/>
        <v>53</v>
      </c>
      <c r="C18" s="10">
        <v>32</v>
      </c>
      <c r="D18" s="10">
        <v>12</v>
      </c>
      <c r="E18" s="10">
        <v>9</v>
      </c>
      <c r="F18" s="10"/>
      <c r="G18" s="10"/>
      <c r="H18" s="11">
        <f t="shared" si="0"/>
        <v>100</v>
      </c>
      <c r="I18" s="11">
        <f t="shared" si="1"/>
        <v>60.377358490566039</v>
      </c>
      <c r="J18" s="11">
        <f t="shared" si="1"/>
        <v>22.641509433962266</v>
      </c>
      <c r="K18" s="11">
        <f t="shared" si="1"/>
        <v>16.981132075471699</v>
      </c>
      <c r="L18" s="54"/>
    </row>
    <row r="19" spans="1:12" x14ac:dyDescent="0.2">
      <c r="A19" s="1" t="s">
        <v>47</v>
      </c>
      <c r="B19" s="1">
        <f t="shared" si="2"/>
        <v>53</v>
      </c>
      <c r="C19" s="10">
        <v>36</v>
      </c>
      <c r="D19" s="10">
        <v>8</v>
      </c>
      <c r="E19" s="10">
        <v>9</v>
      </c>
      <c r="F19" s="10"/>
      <c r="G19" s="10"/>
      <c r="H19" s="11">
        <f t="shared" si="0"/>
        <v>100</v>
      </c>
      <c r="I19" s="11">
        <f t="shared" si="1"/>
        <v>67.924528301886795</v>
      </c>
      <c r="J19" s="11">
        <f t="shared" si="1"/>
        <v>15.09433962264151</v>
      </c>
      <c r="K19" s="11">
        <f t="shared" si="1"/>
        <v>16.981132075471699</v>
      </c>
      <c r="L19" s="54"/>
    </row>
    <row r="20" spans="1:12" ht="17.25" customHeight="1" x14ac:dyDescent="0.2">
      <c r="A20" s="1" t="s">
        <v>48</v>
      </c>
      <c r="B20" s="1">
        <f t="shared" si="2"/>
        <v>47</v>
      </c>
      <c r="C20" s="10">
        <v>24</v>
      </c>
      <c r="D20" s="10">
        <v>12</v>
      </c>
      <c r="E20" s="10">
        <v>11</v>
      </c>
      <c r="F20" s="10"/>
      <c r="G20" s="10"/>
      <c r="H20" s="11">
        <f t="shared" si="0"/>
        <v>100</v>
      </c>
      <c r="I20" s="11">
        <f t="shared" si="1"/>
        <v>51.063829787234042</v>
      </c>
      <c r="J20" s="11">
        <f t="shared" si="1"/>
        <v>25.531914893617021</v>
      </c>
      <c r="K20" s="11">
        <f t="shared" si="1"/>
        <v>23.404255319148938</v>
      </c>
      <c r="L20" s="54"/>
    </row>
    <row r="21" spans="1:12" x14ac:dyDescent="0.2">
      <c r="A21" s="1" t="s">
        <v>49</v>
      </c>
      <c r="B21" s="1">
        <f t="shared" si="2"/>
        <v>11</v>
      </c>
      <c r="C21" s="10">
        <v>6</v>
      </c>
      <c r="D21" s="10">
        <v>2</v>
      </c>
      <c r="E21" s="10">
        <v>3</v>
      </c>
      <c r="F21" s="10"/>
      <c r="G21" s="10"/>
      <c r="H21" s="11">
        <f t="shared" si="0"/>
        <v>99.999999999999986</v>
      </c>
      <c r="I21" s="11">
        <f t="shared" si="1"/>
        <v>54.54545454545454</v>
      </c>
      <c r="J21" s="11">
        <f t="shared" si="1"/>
        <v>18.181818181818183</v>
      </c>
      <c r="K21" s="11">
        <f t="shared" si="1"/>
        <v>27.27272727272727</v>
      </c>
      <c r="L21" s="54"/>
    </row>
    <row r="22" spans="1:12" x14ac:dyDescent="0.2">
      <c r="A22" s="1" t="s">
        <v>57</v>
      </c>
      <c r="B22" s="1">
        <f t="shared" si="2"/>
        <v>17</v>
      </c>
      <c r="C22" s="10">
        <v>7</v>
      </c>
      <c r="D22" s="10">
        <v>6</v>
      </c>
      <c r="E22" s="10">
        <v>4</v>
      </c>
      <c r="F22" s="10"/>
      <c r="G22" s="10"/>
      <c r="H22" s="11">
        <f t="shared" ref="H22" si="3">SUM(I22:L22)</f>
        <v>100</v>
      </c>
      <c r="I22" s="11">
        <f t="shared" ref="I22" si="4">IF(C22="-","-",C22/$B22*100)</f>
        <v>41.17647058823529</v>
      </c>
      <c r="J22" s="11">
        <f t="shared" ref="J22" si="5">IF(D22="-","-",D22/$B22*100)</f>
        <v>35.294117647058826</v>
      </c>
      <c r="K22" s="11">
        <f t="shared" ref="K22" si="6">IF(E22="-","-",E22/$B22*100)</f>
        <v>23.52941176470588</v>
      </c>
      <c r="L22" s="54"/>
    </row>
    <row r="23" spans="1:12" ht="13.5" thickBot="1" x14ac:dyDescent="0.25">
      <c r="A23" s="34" t="s">
        <v>50</v>
      </c>
      <c r="B23" s="34">
        <f t="shared" si="2"/>
        <v>144</v>
      </c>
      <c r="C23" s="39">
        <v>93</v>
      </c>
      <c r="D23" s="39">
        <v>20</v>
      </c>
      <c r="E23" s="39">
        <v>31</v>
      </c>
      <c r="F23" s="39"/>
      <c r="G23" s="39"/>
      <c r="H23" s="51">
        <f t="shared" si="0"/>
        <v>100</v>
      </c>
      <c r="I23" s="51">
        <f t="shared" si="1"/>
        <v>64.583333333333343</v>
      </c>
      <c r="J23" s="51">
        <f t="shared" si="1"/>
        <v>13.888888888888889</v>
      </c>
      <c r="K23" s="51">
        <f t="shared" si="1"/>
        <v>21.527777777777779</v>
      </c>
      <c r="L23" s="55"/>
    </row>
    <row r="24" spans="1:12" x14ac:dyDescent="0.2">
      <c r="A24" s="7" t="s">
        <v>25</v>
      </c>
      <c r="B24" s="7"/>
      <c r="C24" s="8"/>
      <c r="D24" s="8"/>
      <c r="E24" s="8"/>
      <c r="F24" s="8"/>
      <c r="G24" s="8"/>
      <c r="H24" s="1"/>
      <c r="I24" s="1"/>
      <c r="J24" s="1"/>
      <c r="K24" s="1"/>
      <c r="L24" s="1"/>
    </row>
    <row r="25" spans="1:12" x14ac:dyDescent="0.2">
      <c r="A25" s="35" t="s">
        <v>77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">
      <c r="A26" s="35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thickBot="1" x14ac:dyDescent="0.3">
      <c r="A27" s="2" t="s">
        <v>76</v>
      </c>
      <c r="B27" s="2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">
      <c r="A28" s="9" t="s">
        <v>65</v>
      </c>
      <c r="B28" s="59" t="s">
        <v>4</v>
      </c>
      <c r="C28" s="59"/>
      <c r="D28" s="59"/>
      <c r="E28" s="59"/>
      <c r="F28" s="59"/>
      <c r="G28" s="9"/>
      <c r="H28" s="59" t="s">
        <v>40</v>
      </c>
      <c r="I28" s="59"/>
      <c r="J28" s="59"/>
      <c r="K28" s="59"/>
      <c r="L28" s="59"/>
    </row>
    <row r="29" spans="1:12" ht="24" x14ac:dyDescent="0.2">
      <c r="A29" s="52" t="s">
        <v>66</v>
      </c>
      <c r="B29" s="6" t="s">
        <v>2</v>
      </c>
      <c r="C29" s="5" t="s">
        <v>61</v>
      </c>
      <c r="D29" s="6" t="s">
        <v>62</v>
      </c>
      <c r="E29" s="5" t="s">
        <v>63</v>
      </c>
      <c r="F29" s="5" t="s">
        <v>64</v>
      </c>
      <c r="G29" s="5"/>
      <c r="H29" s="6" t="s">
        <v>2</v>
      </c>
      <c r="I29" s="5" t="s">
        <v>61</v>
      </c>
      <c r="J29" s="6" t="s">
        <v>62</v>
      </c>
      <c r="K29" s="5" t="s">
        <v>63</v>
      </c>
      <c r="L29" s="5" t="s">
        <v>64</v>
      </c>
    </row>
    <row r="30" spans="1:12" x14ac:dyDescent="0.2">
      <c r="A30" s="21" t="s">
        <v>61</v>
      </c>
      <c r="B30" s="21">
        <f>SUM(B31:B33)</f>
        <v>458</v>
      </c>
      <c r="C30" s="21">
        <f>SUM(C31:C33)</f>
        <v>295</v>
      </c>
      <c r="D30" s="21">
        <f>SUM(D31:D33)</f>
        <v>79</v>
      </c>
      <c r="E30" s="21">
        <f>SUM(E31:E33)</f>
        <v>62</v>
      </c>
      <c r="F30" s="21">
        <f>SUM(F31:F33)</f>
        <v>22</v>
      </c>
      <c r="G30" s="22"/>
      <c r="H30" s="50">
        <f>SUM(I30:L30)</f>
        <v>100.00000000000001</v>
      </c>
      <c r="I30" s="50">
        <f t="shared" ref="I30:L33" si="7">IF(C30="-","-",C30/$B30*100)</f>
        <v>64.410480349344979</v>
      </c>
      <c r="J30" s="50">
        <f t="shared" si="7"/>
        <v>17.248908296943235</v>
      </c>
      <c r="K30" s="50">
        <f t="shared" si="7"/>
        <v>13.537117903930133</v>
      </c>
      <c r="L30" s="50">
        <f t="shared" si="7"/>
        <v>4.8034934497816595</v>
      </c>
    </row>
    <row r="31" spans="1:12" x14ac:dyDescent="0.2">
      <c r="A31" s="1" t="s">
        <v>21</v>
      </c>
      <c r="B31" s="1">
        <f>SUM(C31:F31)</f>
        <v>107</v>
      </c>
      <c r="C31" s="1">
        <v>62</v>
      </c>
      <c r="D31" s="1">
        <v>27</v>
      </c>
      <c r="E31" s="1">
        <v>9</v>
      </c>
      <c r="F31" s="1">
        <v>9</v>
      </c>
      <c r="G31" s="10"/>
      <c r="H31" s="11">
        <f>SUM(I31:L31)</f>
        <v>100</v>
      </c>
      <c r="I31" s="11">
        <f t="shared" si="7"/>
        <v>57.943925233644855</v>
      </c>
      <c r="J31" s="11">
        <f t="shared" si="7"/>
        <v>25.233644859813083</v>
      </c>
      <c r="K31" s="11">
        <f t="shared" si="7"/>
        <v>8.4112149532710276</v>
      </c>
      <c r="L31" s="11">
        <f t="shared" si="7"/>
        <v>8.4112149532710276</v>
      </c>
    </row>
    <row r="32" spans="1:12" x14ac:dyDescent="0.2">
      <c r="A32" s="1" t="s">
        <v>27</v>
      </c>
      <c r="B32" s="1">
        <f>SUM(C32:F32)</f>
        <v>260</v>
      </c>
      <c r="C32" s="1">
        <v>179</v>
      </c>
      <c r="D32" s="1">
        <v>37</v>
      </c>
      <c r="E32" s="1">
        <v>36</v>
      </c>
      <c r="F32" s="1">
        <v>8</v>
      </c>
      <c r="G32" s="10"/>
      <c r="H32" s="11">
        <f>SUM(I32:L32)</f>
        <v>99.999999999999986</v>
      </c>
      <c r="I32" s="11">
        <f t="shared" si="7"/>
        <v>68.84615384615384</v>
      </c>
      <c r="J32" s="11">
        <f t="shared" si="7"/>
        <v>14.23076923076923</v>
      </c>
      <c r="K32" s="11">
        <f t="shared" si="7"/>
        <v>13.846153846153847</v>
      </c>
      <c r="L32" s="11">
        <f t="shared" si="7"/>
        <v>3.0769230769230771</v>
      </c>
    </row>
    <row r="33" spans="1:12" ht="13.5" thickBot="1" x14ac:dyDescent="0.25">
      <c r="A33" s="34" t="s">
        <v>28</v>
      </c>
      <c r="B33" s="34">
        <f>SUM(C33:F33)</f>
        <v>91</v>
      </c>
      <c r="C33" s="34">
        <v>54</v>
      </c>
      <c r="D33" s="34">
        <v>15</v>
      </c>
      <c r="E33" s="34">
        <v>17</v>
      </c>
      <c r="F33" s="34">
        <v>5</v>
      </c>
      <c r="G33" s="39"/>
      <c r="H33" s="51">
        <f>SUM(I33:L33)</f>
        <v>100</v>
      </c>
      <c r="I33" s="51">
        <f t="shared" si="7"/>
        <v>59.340659340659343</v>
      </c>
      <c r="J33" s="51">
        <f t="shared" si="7"/>
        <v>16.483516483516482</v>
      </c>
      <c r="K33" s="51">
        <f t="shared" si="7"/>
        <v>18.681318681318682</v>
      </c>
      <c r="L33" s="51">
        <f t="shared" si="7"/>
        <v>5.4945054945054945</v>
      </c>
    </row>
    <row r="34" spans="1:12" x14ac:dyDescent="0.2">
      <c r="A34" s="7" t="s">
        <v>25</v>
      </c>
      <c r="B34" s="7"/>
      <c r="C34" s="8"/>
      <c r="D34" s="8"/>
      <c r="E34" s="8"/>
      <c r="F34" s="8"/>
      <c r="G34" s="8"/>
      <c r="H34" s="1"/>
      <c r="I34" s="1"/>
      <c r="J34" s="1"/>
      <c r="K34" s="1"/>
      <c r="L34" s="1"/>
    </row>
    <row r="35" spans="1:12" x14ac:dyDescent="0.2">
      <c r="A35" s="35" t="s">
        <v>77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mergeCells count="6">
    <mergeCell ref="B3:F3"/>
    <mergeCell ref="H3:L3"/>
    <mergeCell ref="B13:E13"/>
    <mergeCell ref="H13:K13"/>
    <mergeCell ref="B28:F28"/>
    <mergeCell ref="H28:L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Kön, medelålder, kommun</vt:lpstr>
      <vt:lpstr>Blad2 DÖLJ</vt:lpstr>
      <vt:lpstr>Kön, ålder</vt:lpstr>
      <vt:lpstr>Ålder, politisk gruppering</vt:lpstr>
      <vt:lpstr>Kommun, politisk gruppering</vt:lpstr>
      <vt:lpstr>Födelseort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2023-10-04T08:10:12Z</cp:lastPrinted>
  <dcterms:created xsi:type="dcterms:W3CDTF">2006-07-19T08:22:38Z</dcterms:created>
  <dcterms:modified xsi:type="dcterms:W3CDTF">2023-11-21T11:54:54Z</dcterms:modified>
</cp:coreProperties>
</file>