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Val\"/>
    </mc:Choice>
  </mc:AlternateContent>
  <xr:revisionPtr revIDLastSave="0" documentId="13_ncr:1_{61668C02-476B-4392-A0CF-9299576ABB54}" xr6:coauthVersionLast="47" xr6:coauthVersionMax="47" xr10:uidLastSave="{00000000-0000-0000-0000-000000000000}"/>
  <bookViews>
    <workbookView xWindow="-27375" yWindow="300" windowWidth="24915" windowHeight="13365" xr2:uid="{3D092A35-9013-4E62-B56B-57E88CE44E83}"/>
  </bookViews>
  <sheets>
    <sheet name="Valdeltagande" sheetId="2" r:id="rId1"/>
    <sheet name="Röstningstidpunkt" sheetId="3" r:id="rId2"/>
    <sheet name="Första omgången" sheetId="5" r:id="rId3"/>
    <sheet name="Andra omgången" sheetId="4" r:id="rId4"/>
    <sheet name="Jämförelser Åland Finland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5" i="5" l="1"/>
  <c r="S40" i="5"/>
  <c r="R26" i="5"/>
  <c r="S26" i="5"/>
  <c r="R27" i="5"/>
  <c r="S27" i="5"/>
  <c r="S25" i="5" l="1"/>
  <c r="R25" i="5"/>
  <c r="R28" i="5" s="1"/>
  <c r="R31" i="5" s="1"/>
  <c r="S28" i="5" l="1"/>
  <c r="C10" i="5"/>
  <c r="S34" i="5" s="1"/>
  <c r="C11" i="5"/>
  <c r="S35" i="5" s="1"/>
  <c r="C12" i="5"/>
  <c r="S36" i="5" s="1"/>
  <c r="C13" i="5"/>
  <c r="S37" i="5" s="1"/>
  <c r="C14" i="5"/>
  <c r="S38" i="5" s="1"/>
  <c r="C15" i="5"/>
  <c r="S39" i="5" s="1"/>
  <c r="C16" i="5"/>
  <c r="C17" i="5"/>
  <c r="S41" i="5" s="1"/>
  <c r="C18" i="5"/>
  <c r="S42" i="5" s="1"/>
  <c r="C19" i="5"/>
  <c r="S43" i="5" s="1"/>
  <c r="C20" i="5"/>
  <c r="S44" i="5" s="1"/>
  <c r="C21" i="5"/>
  <c r="C22" i="5"/>
  <c r="S46" i="5" s="1"/>
  <c r="C23" i="5"/>
  <c r="S47" i="5" s="1"/>
  <c r="C24" i="5"/>
  <c r="S48" i="5" s="1"/>
  <c r="S31" i="5" l="1"/>
  <c r="C28" i="4"/>
  <c r="J28" i="4" s="1"/>
  <c r="O26" i="4"/>
  <c r="L26" i="4"/>
  <c r="I26" i="4"/>
  <c r="F26" i="4"/>
  <c r="O25" i="4"/>
  <c r="L25" i="4"/>
  <c r="L24" i="4" s="1"/>
  <c r="I25" i="4"/>
  <c r="F25" i="4"/>
  <c r="C23" i="4"/>
  <c r="R23" i="4" s="1"/>
  <c r="C22" i="4"/>
  <c r="G22" i="4" s="1"/>
  <c r="C21" i="4"/>
  <c r="R21" i="4" s="1"/>
  <c r="M21" i="4" s="1"/>
  <c r="P20" i="4"/>
  <c r="M20" i="4"/>
  <c r="C20" i="4"/>
  <c r="R20" i="4" s="1"/>
  <c r="C19" i="4"/>
  <c r="R19" i="4" s="1"/>
  <c r="P18" i="4"/>
  <c r="M18" i="4"/>
  <c r="C18" i="4"/>
  <c r="G18" i="4" s="1"/>
  <c r="C17" i="4"/>
  <c r="R17" i="4" s="1"/>
  <c r="C16" i="4"/>
  <c r="J16" i="4" s="1"/>
  <c r="C15" i="4"/>
  <c r="R15" i="4" s="1"/>
  <c r="C14" i="4"/>
  <c r="J14" i="4" s="1"/>
  <c r="C13" i="4"/>
  <c r="G13" i="4" s="1"/>
  <c r="C12" i="4"/>
  <c r="R12" i="4" s="1"/>
  <c r="C11" i="4"/>
  <c r="R11" i="4" s="1"/>
  <c r="C10" i="4"/>
  <c r="G10" i="4" s="1"/>
  <c r="C9" i="4"/>
  <c r="R9" i="4" s="1"/>
  <c r="C8" i="4"/>
  <c r="J8" i="4" s="1"/>
  <c r="Y45" i="5"/>
  <c r="W45" i="5"/>
  <c r="O45" i="5"/>
  <c r="I45" i="5"/>
  <c r="Y40" i="5"/>
  <c r="W40" i="5"/>
  <c r="Y37" i="5"/>
  <c r="Y36" i="5"/>
  <c r="C29" i="5"/>
  <c r="Y27" i="5"/>
  <c r="W27" i="5"/>
  <c r="U27" i="5"/>
  <c r="Q27" i="5"/>
  <c r="O27" i="5"/>
  <c r="M27" i="5"/>
  <c r="K27" i="5"/>
  <c r="I27" i="5"/>
  <c r="G27" i="5"/>
  <c r="E27" i="5"/>
  <c r="Y26" i="5"/>
  <c r="Y25" i="5" s="1"/>
  <c r="Y28" i="5" s="1"/>
  <c r="W26" i="5"/>
  <c r="U26" i="5"/>
  <c r="Q26" i="5"/>
  <c r="O26" i="5"/>
  <c r="M26" i="5"/>
  <c r="K26" i="5"/>
  <c r="I26" i="5"/>
  <c r="G26" i="5"/>
  <c r="E26" i="5"/>
  <c r="G48" i="5"/>
  <c r="Q47" i="5"/>
  <c r="K46" i="5"/>
  <c r="E45" i="5"/>
  <c r="O44" i="5"/>
  <c r="I43" i="5"/>
  <c r="U42" i="5"/>
  <c r="M41" i="5"/>
  <c r="G40" i="5"/>
  <c r="Q39" i="5"/>
  <c r="K38" i="5"/>
  <c r="E37" i="5"/>
  <c r="O36" i="5"/>
  <c r="I35" i="5"/>
  <c r="U34" i="5"/>
  <c r="C9" i="5"/>
  <c r="B28" i="2"/>
  <c r="D25" i="2"/>
  <c r="C25" i="2"/>
  <c r="D24" i="2"/>
  <c r="C24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R16" i="4" l="1"/>
  <c r="F24" i="4"/>
  <c r="P21" i="4"/>
  <c r="R13" i="4"/>
  <c r="P13" i="4" s="1"/>
  <c r="O24" i="4"/>
  <c r="O27" i="4" s="1"/>
  <c r="J12" i="4"/>
  <c r="E53" i="5"/>
  <c r="S53" i="5"/>
  <c r="M33" i="5"/>
  <c r="S33" i="5"/>
  <c r="G28" i="4"/>
  <c r="D28" i="4"/>
  <c r="J13" i="4"/>
  <c r="D13" i="4" s="1"/>
  <c r="J22" i="4"/>
  <c r="D22" i="4" s="1"/>
  <c r="J11" i="4"/>
  <c r="G11" i="4"/>
  <c r="D11" i="4" s="1"/>
  <c r="G19" i="4"/>
  <c r="G21" i="4"/>
  <c r="R8" i="4"/>
  <c r="P8" i="4" s="1"/>
  <c r="G9" i="4"/>
  <c r="G12" i="4"/>
  <c r="D12" i="4" s="1"/>
  <c r="G17" i="4"/>
  <c r="J19" i="4"/>
  <c r="J21" i="4"/>
  <c r="R22" i="4"/>
  <c r="G14" i="4"/>
  <c r="D14" i="4" s="1"/>
  <c r="R14" i="4"/>
  <c r="J10" i="4"/>
  <c r="D10" i="4" s="1"/>
  <c r="J18" i="4"/>
  <c r="D18" i="4" s="1"/>
  <c r="G20" i="4"/>
  <c r="J20" i="4"/>
  <c r="B25" i="2"/>
  <c r="C23" i="2"/>
  <c r="C26" i="2" s="1"/>
  <c r="C29" i="2" s="1"/>
  <c r="K25" i="5"/>
  <c r="K28" i="5" s="1"/>
  <c r="AA19" i="5"/>
  <c r="AA14" i="5"/>
  <c r="Y38" i="5" s="1"/>
  <c r="K45" i="5"/>
  <c r="E36" i="5"/>
  <c r="Q42" i="5"/>
  <c r="AA11" i="5"/>
  <c r="W35" i="5" s="1"/>
  <c r="Q36" i="5"/>
  <c r="K43" i="5"/>
  <c r="E46" i="5"/>
  <c r="E25" i="5"/>
  <c r="E28" i="5" s="1"/>
  <c r="E31" i="5" s="1"/>
  <c r="K40" i="5"/>
  <c r="M19" i="4"/>
  <c r="P19" i="4"/>
  <c r="F27" i="4"/>
  <c r="L27" i="4"/>
  <c r="P9" i="4"/>
  <c r="M9" i="4"/>
  <c r="M12" i="4"/>
  <c r="P12" i="4"/>
  <c r="P17" i="4"/>
  <c r="M17" i="4"/>
  <c r="P15" i="4"/>
  <c r="M15" i="4"/>
  <c r="P11" i="4"/>
  <c r="M11" i="4"/>
  <c r="P23" i="4"/>
  <c r="M23" i="4"/>
  <c r="G8" i="4"/>
  <c r="D8" i="4" s="1"/>
  <c r="J9" i="4"/>
  <c r="G16" i="4"/>
  <c r="D16" i="4" s="1"/>
  <c r="J17" i="4"/>
  <c r="R28" i="4"/>
  <c r="G15" i="4"/>
  <c r="G23" i="4"/>
  <c r="C25" i="4"/>
  <c r="J25" i="4" s="1"/>
  <c r="R10" i="4"/>
  <c r="J15" i="4"/>
  <c r="R18" i="4"/>
  <c r="J23" i="4"/>
  <c r="I24" i="4"/>
  <c r="C26" i="4"/>
  <c r="G26" i="4" s="1"/>
  <c r="W25" i="5"/>
  <c r="W28" i="5" s="1"/>
  <c r="W31" i="5" s="1"/>
  <c r="Q25" i="5"/>
  <c r="Q28" i="5" s="1"/>
  <c r="Q31" i="5" s="1"/>
  <c r="AA16" i="5"/>
  <c r="G25" i="5"/>
  <c r="G28" i="5" s="1"/>
  <c r="G31" i="5" s="1"/>
  <c r="E40" i="5"/>
  <c r="AA18" i="5"/>
  <c r="Y42" i="5" s="1"/>
  <c r="AA24" i="5"/>
  <c r="Y48" i="5" s="1"/>
  <c r="C26" i="5"/>
  <c r="O25" i="5"/>
  <c r="O28" i="5" s="1"/>
  <c r="O33" i="5"/>
  <c r="M36" i="5"/>
  <c r="I40" i="5"/>
  <c r="AA10" i="5"/>
  <c r="C27" i="5"/>
  <c r="U25" i="5"/>
  <c r="U28" i="5" s="1"/>
  <c r="O34" i="5"/>
  <c r="AA20" i="5"/>
  <c r="Q34" i="5"/>
  <c r="G37" i="5"/>
  <c r="Q44" i="5"/>
  <c r="U37" i="5"/>
  <c r="O41" i="5"/>
  <c r="M46" i="5"/>
  <c r="G35" i="5"/>
  <c r="G45" i="5"/>
  <c r="I48" i="5"/>
  <c r="E34" i="5"/>
  <c r="AA12" i="5"/>
  <c r="W36" i="5" s="1"/>
  <c r="AA22" i="5"/>
  <c r="Y46" i="5" s="1"/>
  <c r="K35" i="5"/>
  <c r="M38" i="5"/>
  <c r="E42" i="5"/>
  <c r="Y31" i="5"/>
  <c r="AA15" i="5"/>
  <c r="AA23" i="5"/>
  <c r="I25" i="5"/>
  <c r="Q33" i="5"/>
  <c r="G34" i="5"/>
  <c r="M35" i="5"/>
  <c r="U36" i="5"/>
  <c r="I37" i="5"/>
  <c r="O38" i="5"/>
  <c r="E39" i="5"/>
  <c r="Q41" i="5"/>
  <c r="G42" i="5"/>
  <c r="M43" i="5"/>
  <c r="U44" i="5"/>
  <c r="O46" i="5"/>
  <c r="E47" i="5"/>
  <c r="K48" i="5"/>
  <c r="G53" i="5"/>
  <c r="U33" i="5"/>
  <c r="I34" i="5"/>
  <c r="O35" i="5"/>
  <c r="K37" i="5"/>
  <c r="Q38" i="5"/>
  <c r="G39" i="5"/>
  <c r="M40" i="5"/>
  <c r="U41" i="5"/>
  <c r="I42" i="5"/>
  <c r="O43" i="5"/>
  <c r="E44" i="5"/>
  <c r="Q46" i="5"/>
  <c r="G47" i="5"/>
  <c r="M48" i="5"/>
  <c r="I53" i="5"/>
  <c r="U47" i="5"/>
  <c r="AA13" i="5"/>
  <c r="W37" i="5" s="1"/>
  <c r="AA21" i="5"/>
  <c r="M25" i="5"/>
  <c r="AA29" i="5"/>
  <c r="E33" i="5"/>
  <c r="K34" i="5"/>
  <c r="Q35" i="5"/>
  <c r="G36" i="5"/>
  <c r="M37" i="5"/>
  <c r="U38" i="5"/>
  <c r="I39" i="5"/>
  <c r="O40" i="5"/>
  <c r="E41" i="5"/>
  <c r="K42" i="5"/>
  <c r="Q43" i="5"/>
  <c r="G44" i="5"/>
  <c r="M45" i="5"/>
  <c r="U46" i="5"/>
  <c r="I47" i="5"/>
  <c r="O48" i="5"/>
  <c r="K53" i="5"/>
  <c r="U39" i="5"/>
  <c r="G33" i="5"/>
  <c r="M34" i="5"/>
  <c r="U35" i="5"/>
  <c r="I36" i="5"/>
  <c r="O37" i="5"/>
  <c r="E38" i="5"/>
  <c r="K39" i="5"/>
  <c r="Q40" i="5"/>
  <c r="G41" i="5"/>
  <c r="M42" i="5"/>
  <c r="U43" i="5"/>
  <c r="I44" i="5"/>
  <c r="K47" i="5"/>
  <c r="Q48" i="5"/>
  <c r="M53" i="5"/>
  <c r="I33" i="5"/>
  <c r="E35" i="5"/>
  <c r="K36" i="5"/>
  <c r="Q37" i="5"/>
  <c r="G38" i="5"/>
  <c r="M39" i="5"/>
  <c r="U40" i="5"/>
  <c r="I41" i="5"/>
  <c r="O42" i="5"/>
  <c r="E43" i="5"/>
  <c r="K44" i="5"/>
  <c r="Q45" i="5"/>
  <c r="G46" i="5"/>
  <c r="M47" i="5"/>
  <c r="U48" i="5"/>
  <c r="O53" i="5"/>
  <c r="K33" i="5"/>
  <c r="Y35" i="5"/>
  <c r="I38" i="5"/>
  <c r="O39" i="5"/>
  <c r="K41" i="5"/>
  <c r="G43" i="5"/>
  <c r="M44" i="5"/>
  <c r="U45" i="5"/>
  <c r="I46" i="5"/>
  <c r="O47" i="5"/>
  <c r="E48" i="5"/>
  <c r="Q53" i="5"/>
  <c r="AA9" i="5"/>
  <c r="AA17" i="5"/>
  <c r="U53" i="5"/>
  <c r="D23" i="2"/>
  <c r="D26" i="2" s="1"/>
  <c r="D29" i="2" s="1"/>
  <c r="B24" i="2"/>
  <c r="B23" i="2" s="1"/>
  <c r="B26" i="2" s="1"/>
  <c r="B29" i="2" s="1"/>
  <c r="M16" i="4" l="1"/>
  <c r="P16" i="4"/>
  <c r="R26" i="4"/>
  <c r="P26" i="4" s="1"/>
  <c r="M13" i="4"/>
  <c r="D15" i="4"/>
  <c r="D17" i="4"/>
  <c r="K51" i="5"/>
  <c r="S51" i="5"/>
  <c r="E50" i="5"/>
  <c r="S50" i="5"/>
  <c r="M26" i="4"/>
  <c r="J26" i="4"/>
  <c r="D26" i="4" s="1"/>
  <c r="R25" i="4"/>
  <c r="P25" i="4" s="1"/>
  <c r="D21" i="4"/>
  <c r="M8" i="4"/>
  <c r="P14" i="4"/>
  <c r="M14" i="4"/>
  <c r="D9" i="4"/>
  <c r="D20" i="4"/>
  <c r="P22" i="4"/>
  <c r="M22" i="4"/>
  <c r="D19" i="4"/>
  <c r="W44" i="5"/>
  <c r="Y44" i="5"/>
  <c r="W41" i="5"/>
  <c r="Y41" i="5"/>
  <c r="W43" i="5"/>
  <c r="Y43" i="5"/>
  <c r="W48" i="5"/>
  <c r="W38" i="5"/>
  <c r="C34" i="5"/>
  <c r="G51" i="5"/>
  <c r="O50" i="5"/>
  <c r="C25" i="5"/>
  <c r="Q50" i="5"/>
  <c r="U50" i="5"/>
  <c r="R24" i="4"/>
  <c r="I27" i="4"/>
  <c r="P10" i="4"/>
  <c r="M10" i="4"/>
  <c r="L30" i="4"/>
  <c r="M28" i="4"/>
  <c r="P28" i="4"/>
  <c r="C24" i="4"/>
  <c r="G25" i="4"/>
  <c r="D25" i="4" s="1"/>
  <c r="D23" i="4"/>
  <c r="O30" i="4"/>
  <c r="F30" i="4"/>
  <c r="C46" i="5"/>
  <c r="K50" i="5"/>
  <c r="M50" i="5"/>
  <c r="G50" i="5"/>
  <c r="W42" i="5"/>
  <c r="I50" i="5"/>
  <c r="C40" i="5"/>
  <c r="M51" i="5"/>
  <c r="C53" i="5"/>
  <c r="O51" i="5"/>
  <c r="Y34" i="5"/>
  <c r="W34" i="5"/>
  <c r="W46" i="5"/>
  <c r="C37" i="5"/>
  <c r="I51" i="5"/>
  <c r="E51" i="5"/>
  <c r="C45" i="5"/>
  <c r="Q51" i="5"/>
  <c r="U51" i="5"/>
  <c r="C35" i="5"/>
  <c r="C38" i="5"/>
  <c r="Y39" i="5"/>
  <c r="W39" i="5"/>
  <c r="U31" i="5"/>
  <c r="C41" i="5"/>
  <c r="C33" i="5"/>
  <c r="C36" i="5"/>
  <c r="AA26" i="5"/>
  <c r="C48" i="5"/>
  <c r="W53" i="5"/>
  <c r="Y53" i="5"/>
  <c r="C42" i="5"/>
  <c r="O31" i="5"/>
  <c r="AA27" i="5"/>
  <c r="Y47" i="5"/>
  <c r="W47" i="5"/>
  <c r="C47" i="5"/>
  <c r="Y33" i="5"/>
  <c r="W33" i="5"/>
  <c r="M28" i="5"/>
  <c r="C39" i="5"/>
  <c r="K31" i="5"/>
  <c r="C43" i="5"/>
  <c r="C44" i="5"/>
  <c r="I28" i="5"/>
  <c r="M25" i="4" l="1"/>
  <c r="K49" i="5"/>
  <c r="S49" i="5"/>
  <c r="U49" i="5"/>
  <c r="O49" i="5"/>
  <c r="Q49" i="5"/>
  <c r="G49" i="5"/>
  <c r="I49" i="5"/>
  <c r="E49" i="5"/>
  <c r="M49" i="5"/>
  <c r="C27" i="4"/>
  <c r="G27" i="4" s="1"/>
  <c r="G24" i="4"/>
  <c r="J24" i="4"/>
  <c r="R27" i="4"/>
  <c r="P24" i="4"/>
  <c r="M24" i="4"/>
  <c r="I30" i="4"/>
  <c r="C50" i="5"/>
  <c r="C51" i="5"/>
  <c r="M31" i="5"/>
  <c r="AA25" i="5"/>
  <c r="W50" i="5"/>
  <c r="Y50" i="5"/>
  <c r="Y51" i="5"/>
  <c r="W51" i="5"/>
  <c r="I31" i="5"/>
  <c r="C28" i="5"/>
  <c r="I52" i="5" l="1"/>
  <c r="S52" i="5"/>
  <c r="C49" i="5"/>
  <c r="M27" i="4"/>
  <c r="P27" i="4"/>
  <c r="D24" i="4"/>
  <c r="J27" i="4"/>
  <c r="D27" i="4" s="1"/>
  <c r="C30" i="4"/>
  <c r="J30" i="4" s="1"/>
  <c r="M52" i="5"/>
  <c r="C31" i="5"/>
  <c r="S55" i="5" s="1"/>
  <c r="Q52" i="5"/>
  <c r="G52" i="5"/>
  <c r="E52" i="5"/>
  <c r="K52" i="5"/>
  <c r="U52" i="5"/>
  <c r="O52" i="5"/>
  <c r="AA28" i="5"/>
  <c r="Y49" i="5"/>
  <c r="W49" i="5"/>
  <c r="G30" i="4" l="1"/>
  <c r="D30" i="4" s="1"/>
  <c r="R30" i="4"/>
  <c r="W52" i="5"/>
  <c r="Y52" i="5"/>
  <c r="C52" i="5"/>
  <c r="AA31" i="5"/>
  <c r="E55" i="5"/>
  <c r="Q55" i="5"/>
  <c r="G55" i="5"/>
  <c r="K55" i="5"/>
  <c r="O55" i="5"/>
  <c r="U55" i="5"/>
  <c r="I55" i="5"/>
  <c r="M55" i="5"/>
  <c r="M30" i="4" l="1"/>
  <c r="P30" i="4"/>
  <c r="C55" i="5"/>
  <c r="W55" i="5"/>
  <c r="Y55" i="5"/>
</calcChain>
</file>

<file path=xl/sharedStrings.xml><?xml version="1.0" encoding="utf-8"?>
<sst xmlns="http://schemas.openxmlformats.org/spreadsheetml/2006/main" count="292" uniqueCount="96">
  <si>
    <t>Kommun</t>
  </si>
  <si>
    <t>Röstberättigade</t>
  </si>
  <si>
    <t>1:a omgången</t>
  </si>
  <si>
    <t>2:a omgången</t>
  </si>
  <si>
    <t>Totalt</t>
  </si>
  <si>
    <t>Kvinnor</t>
  </si>
  <si>
    <t>Män</t>
  </si>
  <si>
    <t>Antal</t>
  </si>
  <si>
    <t>Valdeltagande, procent</t>
  </si>
  <si>
    <t>röstande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</si>
  <si>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</si>
  <si>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</si>
  <si>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</si>
  <si>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</si>
  <si>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</si>
  <si>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</si>
  <si>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</si>
  <si>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</si>
  <si>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</si>
  <si>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</si>
  <si>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</si>
  <si>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</si>
  <si>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</si>
  <si>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</si>
  <si>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</si>
  <si>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</si>
  <si>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</si>
  <si>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</si>
  <si>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</si>
  <si>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</si>
  <si>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Finska medborgare</t>
  </si>
  <si>
    <t>utomlands</t>
  </si>
  <si>
    <t>Valkretsen totalt</t>
  </si>
  <si>
    <t>Källa: ÅSUB Valstatistik</t>
  </si>
  <si>
    <t>Antal röstande</t>
  </si>
  <si>
    <t>Andel av de röstande som röstade på förhand, procent</t>
  </si>
  <si>
    <t>Förhand</t>
  </si>
  <si>
    <t>Valdag</t>
  </si>
  <si>
    <t>Godkända röster efter kandidat och kommun</t>
  </si>
  <si>
    <t>Godkända röster</t>
  </si>
  <si>
    <t>Ogiltiga röster</t>
  </si>
  <si>
    <t>Pekka Haavisto</t>
  </si>
  <si>
    <t>Därav blanka</t>
  </si>
  <si>
    <t>Antal röster</t>
  </si>
  <si>
    <t>-</t>
  </si>
  <si>
    <t>- Landsbygden</t>
  </si>
  <si>
    <t>- Skärgården</t>
  </si>
  <si>
    <t>Hela Åland</t>
  </si>
  <si>
    <t>Förhandsröster</t>
  </si>
  <si>
    <t>Procent av rösterna</t>
  </si>
  <si>
    <t>Presidentvalets andra omgång 2024</t>
  </si>
  <si>
    <t xml:space="preserve">% av </t>
  </si>
  <si>
    <t>%</t>
  </si>
  <si>
    <t>avgivna</t>
  </si>
  <si>
    <t xml:space="preserve">Röster på </t>
  </si>
  <si>
    <t>valdagen</t>
  </si>
  <si>
    <t>Finland</t>
  </si>
  <si>
    <t>Kandidaternas andel av rösterna, procent</t>
  </si>
  <si>
    <t>Kandidat</t>
  </si>
  <si>
    <t>Hela</t>
  </si>
  <si>
    <t>Summa</t>
  </si>
  <si>
    <t>.</t>
  </si>
  <si>
    <t>Jämförelse av valresultatet på Åland och i hela Finland 2024</t>
  </si>
  <si>
    <t>Alexander Stubb</t>
  </si>
  <si>
    <t>Jutta Urpilainen</t>
  </si>
  <si>
    <t xml:space="preserve">Li Andersson </t>
  </si>
  <si>
    <t xml:space="preserve">Olli Rehn </t>
  </si>
  <si>
    <t xml:space="preserve">Harry Harkimo </t>
  </si>
  <si>
    <t xml:space="preserve">Jussi Halla-aho </t>
  </si>
  <si>
    <t xml:space="preserve">Mika Aaltola </t>
  </si>
  <si>
    <t xml:space="preserve">Sari Essayah </t>
  </si>
  <si>
    <t xml:space="preserve">Pekka Haavisto </t>
  </si>
  <si>
    <t xml:space="preserve">Li Anders- son </t>
  </si>
  <si>
    <t xml:space="preserve">Harry Har- kimo </t>
  </si>
  <si>
    <t xml:space="preserve">Mika Aal- tola </t>
  </si>
  <si>
    <t>Alexan- der Stubb</t>
  </si>
  <si>
    <t xml:space="preserve">Pekka Haavi- sto </t>
  </si>
  <si>
    <t xml:space="preserve">Sari Essa- yah </t>
  </si>
  <si>
    <t>Jutta Urpi- lainen</t>
  </si>
  <si>
    <t>Röster på</t>
  </si>
  <si>
    <t>Avgivna röster totalt</t>
  </si>
  <si>
    <t>Röstande på förhand respektive på valdagen efter kommun och kön i presidentvalet 2024</t>
  </si>
  <si>
    <t>Valdeltagande</t>
  </si>
  <si>
    <t>Röstberättigade och röstande efter kommun och kön i presidentvalet 2024</t>
  </si>
  <si>
    <t>Valdeltagande i 1:a omgången efter region och kön</t>
  </si>
  <si>
    <t>Valdeltagande i 2:a omgången efter region och kön</t>
  </si>
  <si>
    <t>Andel förhandsröstande i 1:a omgången efter region och kön</t>
  </si>
  <si>
    <t>Andel förhandsröstande i 2:a omgången efter region och kön</t>
  </si>
  <si>
    <t>Rösternas fördelning efter kommun 1:a omgången</t>
  </si>
  <si>
    <t>Rösternas fördelning efter kommun 2:a omgången</t>
  </si>
  <si>
    <t>Andel av rösterna i 1:a omgången, Åland och hela Finland</t>
  </si>
  <si>
    <t>Senast uppdaterad 16.2.2024</t>
  </si>
  <si>
    <t>Ålands statistik- och utredningsbyrå</t>
  </si>
  <si>
    <t>Presidentvalets första omgång 2024. Godkända röster efter kandidat och kommun</t>
  </si>
  <si>
    <t>Röster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</si>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</sst>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9"/>
      <name val="Calibri"/>
      <family val="2"/>
    </font>
    <font>
      <b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3" fontId="2" fillId="0" borderId="0" xfId="0" applyNumberFormat="1" applyFont="1"/>
    <xf numFmtId="164" fontId="2" fillId="0" borderId="0" xfId="0" applyNumberFormat="1" applyFont="1"/>
    <xf numFmtId="3" fontId="3" fillId="0" borderId="0" xfId="0" applyNumberFormat="1" applyFont="1" applyAlignment="1" applyProtection="1">
      <alignment horizontal="left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3" fillId="0" borderId="0" xfId="0" quotePrefix="1" applyNumberFormat="1" applyFont="1" applyAlignment="1" applyProtection="1">
      <alignment horizontal="left"/>
      <protection locked="0"/>
    </xf>
    <xf numFmtId="3" fontId="4" fillId="0" borderId="0" xfId="0" applyNumberFormat="1" applyFont="1" applyAlignment="1" applyProtection="1">
      <alignment horizontal="left"/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3" fontId="1" fillId="0" borderId="0" xfId="0" applyNumberFormat="1" applyFont="1"/>
    <xf numFmtId="164" fontId="1" fillId="0" borderId="0" xfId="0" applyNumberFormat="1" applyFont="1"/>
    <xf numFmtId="3" fontId="2" fillId="0" borderId="1" xfId="0" applyNumberFormat="1" applyFont="1" applyBorder="1"/>
    <xf numFmtId="164" fontId="2" fillId="0" borderId="1" xfId="0" applyNumberFormat="1" applyFont="1" applyBorder="1"/>
    <xf numFmtId="0" fontId="5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2" xfId="0" applyFont="1" applyBorder="1" applyAlignment="1">
      <alignment textRotation="90"/>
    </xf>
    <xf numFmtId="3" fontId="2" fillId="0" borderId="2" xfId="0" applyNumberFormat="1" applyFont="1" applyBorder="1" applyAlignment="1">
      <alignment textRotation="90"/>
    </xf>
    <xf numFmtId="3" fontId="2" fillId="0" borderId="0" xfId="0" applyNumberFormat="1" applyFont="1" applyAlignment="1">
      <alignment textRotation="90"/>
    </xf>
    <xf numFmtId="3" fontId="2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3" fontId="2" fillId="0" borderId="0" xfId="0" quotePrefix="1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wrapText="1"/>
    </xf>
    <xf numFmtId="0" fontId="2" fillId="0" borderId="0" xfId="0" quotePrefix="1" applyFon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164" fontId="2" fillId="0" borderId="0" xfId="0" applyNumberFormat="1" applyFont="1" applyAlignment="1">
      <alignment horizontal="right"/>
    </xf>
    <xf numFmtId="165" fontId="2" fillId="0" borderId="0" xfId="0" applyNumberFormat="1" applyFont="1"/>
    <xf numFmtId="164" fontId="1" fillId="0" borderId="0" xfId="0" applyNumberFormat="1" applyFont="1" applyAlignment="1">
      <alignment horizontal="right"/>
    </xf>
    <xf numFmtId="165" fontId="2" fillId="0" borderId="0" xfId="0" applyNumberFormat="1" applyFont="1" applyAlignment="1">
      <alignment wrapText="1"/>
    </xf>
    <xf numFmtId="164" fontId="2" fillId="0" borderId="1" xfId="0" applyNumberFormat="1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1" xfId="0" applyFont="1" applyBorder="1"/>
    <xf numFmtId="0" fontId="6" fillId="0" borderId="0" xfId="0" applyFont="1"/>
    <xf numFmtId="0" fontId="7" fillId="0" borderId="0" xfId="0" applyFont="1"/>
    <xf numFmtId="164" fontId="6" fillId="0" borderId="0" xfId="0" applyNumberFormat="1" applyFont="1"/>
    <xf numFmtId="164" fontId="7" fillId="0" borderId="0" xfId="0" applyNumberFormat="1" applyFont="1"/>
    <xf numFmtId="3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6" fillId="0" borderId="1" xfId="0" applyFont="1" applyBorder="1"/>
    <xf numFmtId="0" fontId="7" fillId="0" borderId="1" xfId="0" applyFont="1" applyBorder="1"/>
    <xf numFmtId="164" fontId="6" fillId="0" borderId="1" xfId="0" applyNumberFormat="1" applyFont="1" applyBorder="1"/>
    <xf numFmtId="0" fontId="8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9" fillId="0" borderId="0" xfId="0" applyFont="1"/>
    <xf numFmtId="164" fontId="1" fillId="0" borderId="1" xfId="0" applyNumberFormat="1" applyFont="1" applyBorder="1"/>
    <xf numFmtId="0" fontId="11" fillId="0" borderId="0" xfId="1" applyFont="1"/>
    <xf numFmtId="0" fontId="2" fillId="0" borderId="2" xfId="0" applyFont="1" applyBorder="1" applyAlignment="1">
      <alignment horizontal="right" wrapText="1"/>
    </xf>
    <xf numFmtId="0" fontId="12" fillId="0" borderId="0" xfId="0" applyFont="1" applyAlignment="1">
      <alignment horizontal="left" vertical="center" readingOrder="1"/>
    </xf>
    <xf numFmtId="3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Normal 2" xfId="1" xr:uid="{B37AAE58-C600-4CFC-9207-AEE95C398A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5</xdr:col>
      <xdr:colOff>209550</xdr:colOff>
      <xdr:row>45</xdr:row>
      <xdr:rowOff>123825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7004F1D-6FB1-7FF7-3A3B-8B3BD12C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67375"/>
          <a:ext cx="2847975" cy="180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34</xdr:row>
      <xdr:rowOff>38100</xdr:rowOff>
    </xdr:from>
    <xdr:to>
      <xdr:col>15</xdr:col>
      <xdr:colOff>304800</xdr:colOff>
      <xdr:row>46</xdr:row>
      <xdr:rowOff>47625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6E2EC60-DDC9-E0E6-2A6B-1E3086121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6276975"/>
          <a:ext cx="2714625" cy="183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5</xdr:col>
      <xdr:colOff>419100</xdr:colOff>
      <xdr:row>46</xdr:row>
      <xdr:rowOff>19050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E646FD7-9C16-F9F7-C4BF-F82B83D76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10325"/>
          <a:ext cx="31051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48</xdr:row>
      <xdr:rowOff>0</xdr:rowOff>
    </xdr:from>
    <xdr:to>
      <xdr:col>5</xdr:col>
      <xdr:colOff>323850</xdr:colOff>
      <xdr:row>61</xdr:row>
      <xdr:rowOff>123825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63E1FB8C-69DC-FDBD-62E8-E85B63D53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705850"/>
          <a:ext cx="2905125" cy="2105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0</xdr:rowOff>
    </xdr:from>
    <xdr:to>
      <xdr:col>12</xdr:col>
      <xdr:colOff>104775</xdr:colOff>
      <xdr:row>74</xdr:row>
      <xdr:rowOff>142875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14F2D3FF-B14C-3914-6221-E39739A1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0"/>
          <a:ext cx="3209925" cy="2428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11</xdr:col>
      <xdr:colOff>85725</xdr:colOff>
      <xdr:row>51</xdr:row>
      <xdr:rowOff>133350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6D081F6-9E28-D8C9-1499-3DF1C3635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76925"/>
          <a:ext cx="3771900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76200</xdr:rowOff>
    </xdr:from>
    <xdr:to>
      <xdr:col>9</xdr:col>
      <xdr:colOff>257175</xdr:colOff>
      <xdr:row>38</xdr:row>
      <xdr:rowOff>142875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588BABEF-D10B-D470-E54A-50B3D83C7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29050"/>
          <a:ext cx="4895850" cy="2505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40179-DC9B-4933-B642-67F05823D61D}">
  <dimension ref="A1:P34"/>
  <sheetViews>
    <sheetView showGridLines="0" tabSelected="1" workbookViewId="0"/>
  </sheetViews>
  <sheetFormatPr defaultRowHeight="12" x14ac:dyDescent="0.2"/>
  <cols>
    <col min="1" max="1" width="16.28515625" style="2" customWidth="1"/>
    <col min="2" max="2" width="6.85546875" style="2" customWidth="1"/>
    <col min="3" max="3" width="7.140625" style="2" customWidth="1"/>
    <col min="4" max="4" width="6.85546875" style="2" customWidth="1"/>
    <col min="5" max="5" width="2.42578125" style="2" customWidth="1"/>
    <col min="6" max="6" width="6.28515625" style="2" customWidth="1"/>
    <col min="7" max="7" width="2.140625" style="2" customWidth="1"/>
    <col min="8" max="8" width="5.85546875" style="2" customWidth="1"/>
    <col min="9" max="9" width="6.7109375" style="2" customWidth="1"/>
    <col min="10" max="10" width="6.28515625" style="2" customWidth="1"/>
    <col min="11" max="11" width="2.42578125" style="2" customWidth="1"/>
    <col min="12" max="12" width="6.42578125" style="2" customWidth="1"/>
    <col min="13" max="13" width="1.42578125" style="2" customWidth="1"/>
    <col min="14" max="14" width="6.28515625" style="2" customWidth="1"/>
    <col min="15" max="15" width="6.5703125" style="2" customWidth="1"/>
    <col min="16" max="16" width="5.5703125" style="2" customWidth="1"/>
    <col min="17" max="17" width="7.5703125" style="2" customWidth="1"/>
    <col min="18" max="16384" width="9.140625" style="2"/>
  </cols>
  <sheetData>
    <row r="1" spans="1:16" x14ac:dyDescent="0.2">
      <c r="A1" s="62" t="s">
        <v>92</v>
      </c>
    </row>
    <row r="2" spans="1:16" ht="28.5" customHeight="1" x14ac:dyDescent="0.2">
      <c r="A2" s="60" t="s">
        <v>83</v>
      </c>
    </row>
    <row r="3" spans="1:16" ht="6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3.5" customHeight="1" x14ac:dyDescent="0.2">
      <c r="A4" s="2" t="s">
        <v>0</v>
      </c>
      <c r="B4" s="68" t="s">
        <v>1</v>
      </c>
      <c r="C4" s="68"/>
      <c r="D4" s="68"/>
      <c r="F4" s="68" t="s">
        <v>2</v>
      </c>
      <c r="G4" s="68"/>
      <c r="H4" s="68"/>
      <c r="I4" s="68"/>
      <c r="J4" s="68"/>
      <c r="L4" s="68" t="s">
        <v>3</v>
      </c>
      <c r="M4" s="68"/>
      <c r="N4" s="68"/>
      <c r="O4" s="68"/>
      <c r="P4" s="68"/>
    </row>
    <row r="5" spans="1:16" ht="13.5" customHeight="1" x14ac:dyDescent="0.2">
      <c r="B5" s="4" t="s">
        <v>4</v>
      </c>
      <c r="C5" s="4" t="s">
        <v>5</v>
      </c>
      <c r="D5" s="4" t="s">
        <v>6</v>
      </c>
      <c r="F5" s="5" t="s">
        <v>7</v>
      </c>
      <c r="G5" s="5"/>
      <c r="H5" s="69" t="s">
        <v>8</v>
      </c>
      <c r="I5" s="69"/>
      <c r="J5" s="69"/>
      <c r="L5" s="5" t="s">
        <v>7</v>
      </c>
      <c r="M5" s="5"/>
      <c r="N5" s="69" t="s">
        <v>8</v>
      </c>
      <c r="O5" s="69"/>
      <c r="P5" s="69"/>
    </row>
    <row r="6" spans="1:16" ht="13.5" customHeight="1" x14ac:dyDescent="0.2">
      <c r="A6" s="6"/>
      <c r="B6" s="6"/>
      <c r="C6" s="6"/>
      <c r="D6" s="6"/>
      <c r="E6" s="6"/>
      <c r="F6" s="7" t="s">
        <v>9</v>
      </c>
      <c r="G6" s="8"/>
      <c r="H6" s="8" t="s">
        <v>4</v>
      </c>
      <c r="I6" s="8" t="s">
        <v>5</v>
      </c>
      <c r="J6" s="8" t="s">
        <v>6</v>
      </c>
      <c r="K6" s="8"/>
      <c r="L6" s="7" t="s">
        <v>9</v>
      </c>
      <c r="M6" s="8"/>
      <c r="N6" s="8" t="s">
        <v>4</v>
      </c>
      <c r="O6" s="8" t="s">
        <v>5</v>
      </c>
      <c r="P6" s="8" t="s">
        <v>6</v>
      </c>
    </row>
    <row r="7" spans="1:16" ht="17.25" customHeight="1" x14ac:dyDescent="0.2">
      <c r="A7" s="2" t="s">
        <v>10</v>
      </c>
      <c r="B7" s="9">
        <f t="shared" ref="B7:B22" si="0">SUM(C7:D7)</f>
        <v>354</v>
      </c>
      <c r="C7" s="9">
        <v>159</v>
      </c>
      <c r="D7" s="9">
        <v>195</v>
      </c>
      <c r="E7" s="9"/>
      <c r="F7" s="2">
        <v>269</v>
      </c>
      <c r="H7" s="10">
        <v>75.988700564971751</v>
      </c>
      <c r="I7" s="10">
        <v>80.503144654088061</v>
      </c>
      <c r="J7" s="10">
        <v>72.307692307692307</v>
      </c>
      <c r="L7" s="9">
        <v>261</v>
      </c>
      <c r="N7" s="10">
        <v>73.728813559322035</v>
      </c>
      <c r="O7" s="10">
        <v>79.245283018867923</v>
      </c>
      <c r="P7" s="10">
        <v>69.230769230769226</v>
      </c>
    </row>
    <row r="8" spans="1:16" ht="13.5" customHeight="1" x14ac:dyDescent="0.2">
      <c r="A8" s="2" t="s">
        <v>11</v>
      </c>
      <c r="B8" s="9">
        <f t="shared" si="0"/>
        <v>683</v>
      </c>
      <c r="C8" s="9">
        <v>320</v>
      </c>
      <c r="D8" s="9">
        <v>363</v>
      </c>
      <c r="E8" s="9"/>
      <c r="F8" s="9">
        <v>472</v>
      </c>
      <c r="G8" s="9"/>
      <c r="H8" s="10">
        <v>69.106881405563698</v>
      </c>
      <c r="I8" s="10">
        <v>74.375</v>
      </c>
      <c r="J8" s="10">
        <v>64.462809917355372</v>
      </c>
      <c r="L8" s="9">
        <v>484</v>
      </c>
      <c r="N8" s="10">
        <v>70.863836017569554</v>
      </c>
      <c r="O8" s="10">
        <v>75.3125</v>
      </c>
      <c r="P8" s="10">
        <v>66.942148760330582</v>
      </c>
    </row>
    <row r="9" spans="1:16" ht="13.5" customHeight="1" x14ac:dyDescent="0.2">
      <c r="A9" s="2" t="s">
        <v>12</v>
      </c>
      <c r="B9" s="9">
        <f t="shared" si="0"/>
        <v>1868</v>
      </c>
      <c r="C9" s="9">
        <v>940</v>
      </c>
      <c r="D9" s="9">
        <v>928</v>
      </c>
      <c r="E9" s="9"/>
      <c r="F9" s="9">
        <v>1123</v>
      </c>
      <c r="G9" s="9"/>
      <c r="H9" s="10">
        <v>60.117773019271951</v>
      </c>
      <c r="I9" s="10">
        <v>64.468085106382972</v>
      </c>
      <c r="J9" s="10">
        <v>55.711206896551722</v>
      </c>
      <c r="L9" s="9">
        <v>1122</v>
      </c>
      <c r="N9" s="10">
        <v>60.064239828693786</v>
      </c>
      <c r="O9" s="10">
        <v>64.893617021276597</v>
      </c>
      <c r="P9" s="10">
        <v>55.172413793103445</v>
      </c>
    </row>
    <row r="10" spans="1:16" ht="13.5" customHeight="1" x14ac:dyDescent="0.2">
      <c r="A10" s="2" t="s">
        <v>13</v>
      </c>
      <c r="B10" s="9">
        <f t="shared" si="0"/>
        <v>334</v>
      </c>
      <c r="C10" s="9">
        <v>166</v>
      </c>
      <c r="D10" s="9">
        <v>168</v>
      </c>
      <c r="E10" s="9"/>
      <c r="F10" s="9">
        <v>214</v>
      </c>
      <c r="G10" s="9"/>
      <c r="H10" s="10">
        <v>64.071856287425149</v>
      </c>
      <c r="I10" s="10">
        <v>65.662650602409627</v>
      </c>
      <c r="J10" s="10">
        <v>62.5</v>
      </c>
      <c r="L10" s="9">
        <v>224</v>
      </c>
      <c r="N10" s="10">
        <v>67.06586826347305</v>
      </c>
      <c r="O10" s="10">
        <v>70.481927710843379</v>
      </c>
      <c r="P10" s="10">
        <v>63.69047619047619</v>
      </c>
    </row>
    <row r="11" spans="1:16" ht="13.5" customHeight="1" x14ac:dyDescent="0.2">
      <c r="A11" s="2" t="s">
        <v>14</v>
      </c>
      <c r="B11" s="9">
        <f t="shared" si="0"/>
        <v>360</v>
      </c>
      <c r="C11" s="9">
        <v>177</v>
      </c>
      <c r="D11" s="9">
        <v>183</v>
      </c>
      <c r="E11" s="9"/>
      <c r="F11" s="9">
        <v>235</v>
      </c>
      <c r="G11" s="9"/>
      <c r="H11" s="10">
        <v>65.277777777777786</v>
      </c>
      <c r="I11" s="10">
        <v>66.666666666666657</v>
      </c>
      <c r="J11" s="10">
        <v>63.934426229508205</v>
      </c>
      <c r="L11" s="9">
        <v>242</v>
      </c>
      <c r="N11" s="10">
        <v>67.222222222222229</v>
      </c>
      <c r="O11" s="10">
        <v>68.926553672316388</v>
      </c>
      <c r="P11" s="10">
        <v>65.573770491803273</v>
      </c>
    </row>
    <row r="12" spans="1:16" ht="17.25" customHeight="1" x14ac:dyDescent="0.2">
      <c r="A12" s="2" t="s">
        <v>15</v>
      </c>
      <c r="B12" s="9">
        <f t="shared" si="0"/>
        <v>1172</v>
      </c>
      <c r="C12" s="9">
        <v>591</v>
      </c>
      <c r="D12" s="9">
        <v>581</v>
      </c>
      <c r="E12" s="9"/>
      <c r="F12" s="9">
        <v>721</v>
      </c>
      <c r="G12" s="9"/>
      <c r="H12" s="10">
        <v>61.518771331058019</v>
      </c>
      <c r="I12" s="10">
        <v>63.451776649746193</v>
      </c>
      <c r="J12" s="10">
        <v>59.552495697074015</v>
      </c>
      <c r="L12" s="9">
        <v>735</v>
      </c>
      <c r="N12" s="10">
        <v>62.713310580204777</v>
      </c>
      <c r="O12" s="10">
        <v>64.467005076142129</v>
      </c>
      <c r="P12" s="10">
        <v>60.929432013769357</v>
      </c>
    </row>
    <row r="13" spans="1:16" ht="13.5" customHeight="1" x14ac:dyDescent="0.2">
      <c r="A13" s="2" t="s">
        <v>16</v>
      </c>
      <c r="B13" s="9">
        <f t="shared" si="0"/>
        <v>3917</v>
      </c>
      <c r="C13" s="9">
        <v>1975</v>
      </c>
      <c r="D13" s="9">
        <v>1942</v>
      </c>
      <c r="E13" s="9"/>
      <c r="F13" s="9">
        <v>2589</v>
      </c>
      <c r="G13" s="9"/>
      <c r="H13" s="10">
        <v>66.096502425325511</v>
      </c>
      <c r="I13" s="10">
        <v>68.607594936708864</v>
      </c>
      <c r="J13" s="10">
        <v>63.5427394438723</v>
      </c>
      <c r="L13" s="9">
        <v>2559</v>
      </c>
      <c r="N13" s="10">
        <v>65.330610160837381</v>
      </c>
      <c r="O13" s="10">
        <v>68.911392405063282</v>
      </c>
      <c r="P13" s="10">
        <v>61.688980432543772</v>
      </c>
    </row>
    <row r="14" spans="1:16" ht="13.5" customHeight="1" x14ac:dyDescent="0.2">
      <c r="A14" s="2" t="s">
        <v>17</v>
      </c>
      <c r="B14" s="9">
        <f t="shared" si="0"/>
        <v>237</v>
      </c>
      <c r="C14" s="9">
        <v>107</v>
      </c>
      <c r="D14" s="9">
        <v>130</v>
      </c>
      <c r="E14" s="9"/>
      <c r="F14" s="9">
        <v>157</v>
      </c>
      <c r="G14" s="9"/>
      <c r="H14" s="10">
        <v>66.244725738396625</v>
      </c>
      <c r="I14" s="10">
        <v>71.962616822429908</v>
      </c>
      <c r="J14" s="10">
        <v>61.53846153846154</v>
      </c>
      <c r="L14" s="9">
        <v>157</v>
      </c>
      <c r="N14" s="10">
        <v>66.244725738396625</v>
      </c>
      <c r="O14" s="10">
        <v>69.158878504672899</v>
      </c>
      <c r="P14" s="10">
        <v>63.84615384615384</v>
      </c>
    </row>
    <row r="15" spans="1:16" ht="13.5" customHeight="1" x14ac:dyDescent="0.2">
      <c r="A15" s="2" t="s">
        <v>18</v>
      </c>
      <c r="B15" s="9">
        <f t="shared" si="0"/>
        <v>197</v>
      </c>
      <c r="C15" s="9">
        <v>87</v>
      </c>
      <c r="D15" s="9">
        <v>110</v>
      </c>
      <c r="E15" s="9"/>
      <c r="F15" s="9">
        <v>143</v>
      </c>
      <c r="G15" s="9"/>
      <c r="H15" s="10">
        <v>72.588832487309645</v>
      </c>
      <c r="I15" s="10">
        <v>82.758620689655174</v>
      </c>
      <c r="J15" s="10">
        <v>64.545454545454547</v>
      </c>
      <c r="L15" s="9">
        <v>139</v>
      </c>
      <c r="N15" s="10">
        <v>70.558375634517773</v>
      </c>
      <c r="O15" s="10">
        <v>83.908045977011497</v>
      </c>
      <c r="P15" s="10">
        <v>60</v>
      </c>
    </row>
    <row r="16" spans="1:16" ht="13.5" customHeight="1" x14ac:dyDescent="0.2">
      <c r="A16" s="2" t="s">
        <v>19</v>
      </c>
      <c r="B16" s="9">
        <f t="shared" si="0"/>
        <v>1456</v>
      </c>
      <c r="C16" s="9">
        <v>740</v>
      </c>
      <c r="D16" s="9">
        <v>716</v>
      </c>
      <c r="E16" s="9"/>
      <c r="F16" s="9">
        <v>907</v>
      </c>
      <c r="G16" s="9"/>
      <c r="H16" s="10">
        <v>62.293956043956044</v>
      </c>
      <c r="I16" s="10">
        <v>64.86486486486487</v>
      </c>
      <c r="J16" s="10">
        <v>59.636871508379883</v>
      </c>
      <c r="L16" s="9">
        <v>916</v>
      </c>
      <c r="N16" s="10">
        <v>62.912087912087912</v>
      </c>
      <c r="O16" s="10">
        <v>65.270270270270274</v>
      </c>
      <c r="P16" s="10">
        <v>60.474860335195537</v>
      </c>
    </row>
    <row r="17" spans="1:16" ht="17.25" customHeight="1" x14ac:dyDescent="0.2">
      <c r="A17" s="2" t="s">
        <v>20</v>
      </c>
      <c r="B17" s="9">
        <f t="shared" si="0"/>
        <v>275</v>
      </c>
      <c r="C17" s="9">
        <v>135</v>
      </c>
      <c r="D17" s="9">
        <v>140</v>
      </c>
      <c r="E17" s="9"/>
      <c r="F17" s="9">
        <v>195</v>
      </c>
      <c r="G17" s="9"/>
      <c r="H17" s="10">
        <v>70.909090909090907</v>
      </c>
      <c r="I17" s="10">
        <v>73.333333333333329</v>
      </c>
      <c r="J17" s="10">
        <v>68.571428571428569</v>
      </c>
      <c r="L17" s="9">
        <v>205</v>
      </c>
      <c r="N17" s="10">
        <v>74.545454545454547</v>
      </c>
      <c r="O17" s="10">
        <v>78.518518518518519</v>
      </c>
      <c r="P17" s="10">
        <v>70.714285714285722</v>
      </c>
    </row>
    <row r="18" spans="1:16" ht="13.5" customHeight="1" x14ac:dyDescent="0.2">
      <c r="A18" s="2" t="s">
        <v>21</v>
      </c>
      <c r="B18" s="9">
        <f t="shared" si="0"/>
        <v>1304</v>
      </c>
      <c r="C18" s="9">
        <v>653</v>
      </c>
      <c r="D18" s="9">
        <v>651</v>
      </c>
      <c r="E18" s="9"/>
      <c r="F18" s="9">
        <v>775</v>
      </c>
      <c r="G18" s="9"/>
      <c r="H18" s="10">
        <v>59.432515337423311</v>
      </c>
      <c r="I18" s="10">
        <v>62.940275650842267</v>
      </c>
      <c r="J18" s="10">
        <v>55.913978494623649</v>
      </c>
      <c r="L18" s="9">
        <v>824</v>
      </c>
      <c r="N18" s="10">
        <v>63.190184049079754</v>
      </c>
      <c r="O18" s="10">
        <v>66.462480857580402</v>
      </c>
      <c r="P18" s="10">
        <v>59.907834101382484</v>
      </c>
    </row>
    <row r="19" spans="1:16" ht="13.5" customHeight="1" x14ac:dyDescent="0.2">
      <c r="A19" s="2" t="s">
        <v>22</v>
      </c>
      <c r="B19" s="9">
        <f t="shared" si="0"/>
        <v>78</v>
      </c>
      <c r="C19" s="9">
        <v>34</v>
      </c>
      <c r="D19" s="9">
        <v>44</v>
      </c>
      <c r="E19" s="9"/>
      <c r="F19" s="9">
        <v>60</v>
      </c>
      <c r="G19" s="9"/>
      <c r="H19" s="10">
        <v>76.923076923076934</v>
      </c>
      <c r="I19" s="10">
        <v>88.235294117647058</v>
      </c>
      <c r="J19" s="10">
        <v>68.181818181818173</v>
      </c>
      <c r="L19" s="9">
        <v>64</v>
      </c>
      <c r="N19" s="10">
        <v>82.051282051282044</v>
      </c>
      <c r="O19" s="10">
        <v>88.235294117647058</v>
      </c>
      <c r="P19" s="10">
        <v>77.272727272727266</v>
      </c>
    </row>
    <row r="20" spans="1:16" ht="13.5" customHeight="1" x14ac:dyDescent="0.2">
      <c r="A20" s="2" t="s">
        <v>23</v>
      </c>
      <c r="B20" s="9">
        <f t="shared" si="0"/>
        <v>738</v>
      </c>
      <c r="C20" s="9">
        <v>370</v>
      </c>
      <c r="D20" s="9">
        <v>368</v>
      </c>
      <c r="E20" s="9"/>
      <c r="F20" s="9">
        <v>489</v>
      </c>
      <c r="G20" s="9"/>
      <c r="H20" s="10">
        <v>66.260162601626021</v>
      </c>
      <c r="I20" s="10">
        <v>69.729729729729726</v>
      </c>
      <c r="J20" s="10">
        <v>62.771739130434781</v>
      </c>
      <c r="L20" s="9">
        <v>492</v>
      </c>
      <c r="N20" s="10">
        <v>66.666666666666657</v>
      </c>
      <c r="O20" s="10">
        <v>70.540540540540547</v>
      </c>
      <c r="P20" s="10">
        <v>62.771739130434781</v>
      </c>
    </row>
    <row r="21" spans="1:16" ht="13.5" customHeight="1" x14ac:dyDescent="0.2">
      <c r="A21" s="2" t="s">
        <v>24</v>
      </c>
      <c r="B21" s="9">
        <f t="shared" si="0"/>
        <v>324</v>
      </c>
      <c r="C21" s="9">
        <v>152</v>
      </c>
      <c r="D21" s="9">
        <v>172</v>
      </c>
      <c r="E21" s="9"/>
      <c r="F21" s="9">
        <v>246</v>
      </c>
      <c r="G21" s="9"/>
      <c r="H21" s="10">
        <v>75.925925925925924</v>
      </c>
      <c r="I21" s="10">
        <v>77.631578947368425</v>
      </c>
      <c r="J21" s="10">
        <v>74.418604651162795</v>
      </c>
      <c r="L21" s="9">
        <v>254</v>
      </c>
      <c r="N21" s="10">
        <v>78.395061728395063</v>
      </c>
      <c r="O21" s="10">
        <v>80.921052631578945</v>
      </c>
      <c r="P21" s="10">
        <v>76.162790697674424</v>
      </c>
    </row>
    <row r="22" spans="1:16" ht="17.25" customHeight="1" x14ac:dyDescent="0.2">
      <c r="A22" s="2" t="s">
        <v>25</v>
      </c>
      <c r="B22" s="9">
        <f t="shared" si="0"/>
        <v>8329</v>
      </c>
      <c r="C22" s="9">
        <v>4488</v>
      </c>
      <c r="D22" s="9">
        <v>3841</v>
      </c>
      <c r="E22" s="9"/>
      <c r="F22" s="9">
        <v>5391</v>
      </c>
      <c r="G22" s="9"/>
      <c r="H22" s="10">
        <v>64.725657341817737</v>
      </c>
      <c r="I22" s="10">
        <v>68.783422459893046</v>
      </c>
      <c r="J22" s="10">
        <v>59.984379067951053</v>
      </c>
      <c r="L22" s="9">
        <v>5436</v>
      </c>
      <c r="N22" s="10">
        <v>65.265938287909705</v>
      </c>
      <c r="O22" s="10">
        <v>68.471479500891263</v>
      </c>
      <c r="P22" s="10">
        <v>61.52043738609737</v>
      </c>
    </row>
    <row r="23" spans="1:16" ht="17.25" customHeight="1" x14ac:dyDescent="0.2">
      <c r="A23" s="11" t="s">
        <v>26</v>
      </c>
      <c r="B23" s="12">
        <f>SUM(B24:B25)</f>
        <v>13297</v>
      </c>
      <c r="C23" s="12">
        <f>SUM(C24:C25)</f>
        <v>6606</v>
      </c>
      <c r="D23" s="12">
        <f>SUM(D24:D25)</f>
        <v>6691</v>
      </c>
      <c r="E23" s="9"/>
      <c r="F23" s="12">
        <v>8595</v>
      </c>
      <c r="G23" s="12"/>
      <c r="H23" s="10">
        <v>64.638640294803338</v>
      </c>
      <c r="I23" s="10">
        <v>67.726309415682721</v>
      </c>
      <c r="J23" s="10">
        <v>61.590195785383351</v>
      </c>
      <c r="L23" s="12">
        <v>8678</v>
      </c>
      <c r="N23" s="10">
        <v>65.262841242385505</v>
      </c>
      <c r="O23" s="10">
        <v>68.755676657584019</v>
      </c>
      <c r="P23" s="10">
        <v>61.814377522044538</v>
      </c>
    </row>
    <row r="24" spans="1:16" ht="13.5" customHeight="1" x14ac:dyDescent="0.2">
      <c r="A24" s="13" t="s">
        <v>27</v>
      </c>
      <c r="B24" s="12">
        <f>SUM(B8:B9,B11:B13,B16:B17,B18,B20)</f>
        <v>11773</v>
      </c>
      <c r="C24" s="12">
        <f>SUM(C8:C9,C11:C13,C16:C17,C18,C20)</f>
        <v>5901</v>
      </c>
      <c r="D24" s="12">
        <f>SUM(D8:D9,D11:D13,D16:D17,D18,D20)</f>
        <v>5872</v>
      </c>
      <c r="E24" s="9"/>
      <c r="F24" s="12">
        <v>7506</v>
      </c>
      <c r="G24" s="12"/>
      <c r="H24" s="10">
        <v>63.756051983351739</v>
      </c>
      <c r="I24" s="10">
        <v>66.768344348415525</v>
      </c>
      <c r="J24" s="10">
        <v>60.728882833787466</v>
      </c>
      <c r="L24" s="12">
        <v>7579</v>
      </c>
      <c r="N24" s="10">
        <v>64.376114839038479</v>
      </c>
      <c r="O24" s="10">
        <v>67.768174885612609</v>
      </c>
      <c r="P24" s="10">
        <v>60.967302452316076</v>
      </c>
    </row>
    <row r="25" spans="1:16" ht="13.5" customHeight="1" x14ac:dyDescent="0.2">
      <c r="A25" s="11" t="s">
        <v>28</v>
      </c>
      <c r="B25" s="12">
        <f>SUM(B7,B10,B14:B15,B19,B21)</f>
        <v>1524</v>
      </c>
      <c r="C25" s="12">
        <f>SUM(C7,C10,C14:C15,C19,C21)</f>
        <v>705</v>
      </c>
      <c r="D25" s="12">
        <f>SUM(D7,D10,D14:D15,D19,D21)</f>
        <v>819</v>
      </c>
      <c r="E25" s="9"/>
      <c r="F25" s="12">
        <v>1089</v>
      </c>
      <c r="G25" s="12"/>
      <c r="H25" s="10">
        <v>71.456692913385822</v>
      </c>
      <c r="I25" s="10">
        <v>75.744680851063833</v>
      </c>
      <c r="J25" s="10">
        <v>67.765567765567766</v>
      </c>
      <c r="L25" s="12">
        <v>1099</v>
      </c>
      <c r="N25" s="10">
        <v>72.112860892388454</v>
      </c>
      <c r="O25" s="10">
        <v>77.021276595744681</v>
      </c>
      <c r="P25" s="10">
        <v>67.887667887667888</v>
      </c>
    </row>
    <row r="26" spans="1:16" ht="17.25" customHeight="1" x14ac:dyDescent="0.2">
      <c r="A26" s="14" t="s">
        <v>29</v>
      </c>
      <c r="B26" s="15">
        <f>SUM(B22,B23)</f>
        <v>21626</v>
      </c>
      <c r="C26" s="15">
        <f>SUM(C22,C23)</f>
        <v>11094</v>
      </c>
      <c r="D26" s="15">
        <f>SUM(D22,D23)</f>
        <v>10532</v>
      </c>
      <c r="E26" s="16"/>
      <c r="F26" s="15">
        <v>13986</v>
      </c>
      <c r="G26" s="15"/>
      <c r="H26" s="17">
        <v>64.672153888837514</v>
      </c>
      <c r="I26" s="17">
        <v>68.153957093924646</v>
      </c>
      <c r="J26" s="17">
        <v>61.004557538928985</v>
      </c>
      <c r="K26" s="1"/>
      <c r="L26" s="15">
        <v>14114</v>
      </c>
      <c r="M26" s="1"/>
      <c r="N26" s="17">
        <v>65.264034033108302</v>
      </c>
      <c r="O26" s="17">
        <v>68.640706688299986</v>
      </c>
      <c r="P26" s="17">
        <v>61.707178123813144</v>
      </c>
    </row>
    <row r="27" spans="1:16" ht="17.25" customHeight="1" x14ac:dyDescent="0.2">
      <c r="A27" s="2" t="s">
        <v>30</v>
      </c>
      <c r="N27" s="10"/>
      <c r="O27" s="10"/>
      <c r="P27" s="10"/>
    </row>
    <row r="28" spans="1:16" ht="13.5" customHeight="1" x14ac:dyDescent="0.2">
      <c r="A28" s="2" t="s">
        <v>31</v>
      </c>
      <c r="B28" s="9">
        <f>SUM(C28:D28)</f>
        <v>6800</v>
      </c>
      <c r="C28" s="9">
        <v>3924</v>
      </c>
      <c r="D28" s="9">
        <v>2876</v>
      </c>
      <c r="F28" s="2">
        <v>898</v>
      </c>
      <c r="H28" s="10">
        <v>13.205882352941176</v>
      </c>
      <c r="I28" s="10">
        <v>14.857288481141692</v>
      </c>
      <c r="J28" s="10">
        <v>10.952712100139083</v>
      </c>
      <c r="L28" s="9">
        <v>1003</v>
      </c>
      <c r="N28" s="10">
        <v>14.75</v>
      </c>
      <c r="O28" s="10">
        <v>15.851172273190622</v>
      </c>
      <c r="P28" s="10">
        <v>13.247566063977748</v>
      </c>
    </row>
    <row r="29" spans="1:16" ht="17.25" customHeight="1" thickBot="1" x14ac:dyDescent="0.25">
      <c r="A29" s="3" t="s">
        <v>32</v>
      </c>
      <c r="B29" s="18">
        <f>SUM(B26,B28)</f>
        <v>28426</v>
      </c>
      <c r="C29" s="18">
        <f>SUM(C26,C28)</f>
        <v>15018</v>
      </c>
      <c r="D29" s="18">
        <f>SUM(D26,D28)</f>
        <v>13408</v>
      </c>
      <c r="E29" s="18"/>
      <c r="F29" s="18">
        <v>14884</v>
      </c>
      <c r="G29" s="18"/>
      <c r="H29" s="19">
        <v>52.360515021459229</v>
      </c>
      <c r="I29" s="19">
        <v>54.228259422026902</v>
      </c>
      <c r="J29" s="19">
        <v>50.26849642004774</v>
      </c>
      <c r="K29" s="3"/>
      <c r="L29" s="18">
        <v>15117</v>
      </c>
      <c r="M29" s="3"/>
      <c r="N29" s="19">
        <v>53.18018715260677</v>
      </c>
      <c r="O29" s="19">
        <v>54.847516313756827</v>
      </c>
      <c r="P29" s="19">
        <v>51.312649164677801</v>
      </c>
    </row>
    <row r="30" spans="1:16" ht="13.5" customHeight="1" x14ac:dyDescent="0.2">
      <c r="A30" s="20" t="s">
        <v>33</v>
      </c>
    </row>
    <row r="31" spans="1:16" ht="13.5" customHeight="1" x14ac:dyDescent="0.2">
      <c r="A31" s="20" t="s">
        <v>91</v>
      </c>
    </row>
    <row r="33" spans="1:9" x14ac:dyDescent="0.2">
      <c r="I33" s="9"/>
    </row>
    <row r="34" spans="1:9" ht="12.75" x14ac:dyDescent="0.2">
      <c r="A34" s="64" t="s">
        <v>84</v>
      </c>
      <c r="I34" s="64" t="s">
        <v>85</v>
      </c>
    </row>
  </sheetData>
  <mergeCells count="5">
    <mergeCell ref="B4:D4"/>
    <mergeCell ref="F4:J4"/>
    <mergeCell ref="L4:P4"/>
    <mergeCell ref="H5:J5"/>
    <mergeCell ref="N5:P5"/>
  </mergeCells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B23:D2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79AB8-3646-4FF5-8517-DF5CC4F75248}">
  <dimension ref="A1:N48"/>
  <sheetViews>
    <sheetView showGridLines="0" workbookViewId="0"/>
  </sheetViews>
  <sheetFormatPr defaultRowHeight="12" x14ac:dyDescent="0.2"/>
  <cols>
    <col min="1" max="1" width="15.5703125" style="2" customWidth="1"/>
    <col min="2" max="2" width="6.5703125" style="2" customWidth="1"/>
    <col min="3" max="3" width="6.7109375" style="2" customWidth="1"/>
    <col min="4" max="4" width="2.28515625" style="2" customWidth="1"/>
    <col min="5" max="5" width="9.140625" style="2"/>
    <col min="6" max="7" width="7.28515625" style="2" customWidth="1"/>
    <col min="8" max="8" width="1.7109375" style="2" customWidth="1"/>
    <col min="9" max="9" width="7.140625" style="2" customWidth="1"/>
    <col min="10" max="10" width="6.7109375" style="2" customWidth="1"/>
    <col min="11" max="11" width="1.42578125" style="2" customWidth="1"/>
    <col min="12" max="14" width="6.42578125" style="2" customWidth="1"/>
    <col min="15" max="16384" width="9.140625" style="2"/>
  </cols>
  <sheetData>
    <row r="1" spans="1:14" x14ac:dyDescent="0.2">
      <c r="A1" s="62" t="s">
        <v>92</v>
      </c>
    </row>
    <row r="2" spans="1:14" ht="28.5" customHeight="1" x14ac:dyDescent="0.2">
      <c r="A2" s="60" t="s">
        <v>81</v>
      </c>
    </row>
    <row r="3" spans="1:14" ht="4.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3.5" customHeight="1" x14ac:dyDescent="0.2">
      <c r="A4" s="2" t="s">
        <v>0</v>
      </c>
      <c r="B4" s="68" t="s">
        <v>2</v>
      </c>
      <c r="C4" s="68"/>
      <c r="D4" s="68"/>
      <c r="E4" s="68"/>
      <c r="F4" s="68"/>
      <c r="G4" s="68"/>
      <c r="I4" s="68" t="s">
        <v>3</v>
      </c>
      <c r="J4" s="68"/>
      <c r="K4" s="68"/>
      <c r="L4" s="68"/>
      <c r="M4" s="68"/>
      <c r="N4" s="68"/>
    </row>
    <row r="5" spans="1:14" ht="40.5" customHeight="1" x14ac:dyDescent="0.2">
      <c r="B5" s="69" t="s">
        <v>34</v>
      </c>
      <c r="C5" s="69"/>
      <c r="E5" s="70" t="s">
        <v>35</v>
      </c>
      <c r="F5" s="70"/>
      <c r="G5" s="70"/>
      <c r="H5" s="22"/>
      <c r="I5" s="69" t="s">
        <v>34</v>
      </c>
      <c r="J5" s="69"/>
      <c r="L5" s="70" t="s">
        <v>35</v>
      </c>
      <c r="M5" s="70"/>
      <c r="N5" s="70"/>
    </row>
    <row r="6" spans="1:14" ht="13.5" customHeight="1" x14ac:dyDescent="0.2">
      <c r="A6" s="6"/>
      <c r="B6" s="8" t="s">
        <v>36</v>
      </c>
      <c r="C6" s="8" t="s">
        <v>37</v>
      </c>
      <c r="D6" s="8"/>
      <c r="E6" s="8" t="s">
        <v>4</v>
      </c>
      <c r="F6" s="8" t="s">
        <v>5</v>
      </c>
      <c r="G6" s="8" t="s">
        <v>6</v>
      </c>
      <c r="H6" s="8"/>
      <c r="I6" s="8" t="s">
        <v>36</v>
      </c>
      <c r="J6" s="8" t="s">
        <v>37</v>
      </c>
      <c r="K6" s="8"/>
      <c r="L6" s="8" t="s">
        <v>4</v>
      </c>
      <c r="M6" s="8" t="s">
        <v>5</v>
      </c>
      <c r="N6" s="8" t="s">
        <v>6</v>
      </c>
    </row>
    <row r="7" spans="1:14" ht="17.25" customHeight="1" x14ac:dyDescent="0.2">
      <c r="A7" s="2" t="s">
        <v>10</v>
      </c>
      <c r="B7" s="9">
        <v>186</v>
      </c>
      <c r="C7" s="9">
        <v>83</v>
      </c>
      <c r="D7" s="9"/>
      <c r="E7" s="10">
        <v>69.14498141263941</v>
      </c>
      <c r="F7" s="10">
        <v>74.21875</v>
      </c>
      <c r="G7" s="10">
        <v>64.539007092198588</v>
      </c>
      <c r="H7" s="10"/>
      <c r="I7" s="9">
        <v>197</v>
      </c>
      <c r="J7" s="9">
        <v>64</v>
      </c>
      <c r="K7" s="9"/>
      <c r="L7" s="10">
        <v>75.47892720306514</v>
      </c>
      <c r="M7" s="10">
        <v>76.19047619047619</v>
      </c>
      <c r="N7" s="10">
        <v>74.81481481481481</v>
      </c>
    </row>
    <row r="8" spans="1:14" ht="13.5" customHeight="1" x14ac:dyDescent="0.2">
      <c r="A8" s="2" t="s">
        <v>11</v>
      </c>
      <c r="B8" s="9">
        <v>133</v>
      </c>
      <c r="C8" s="9">
        <v>339</v>
      </c>
      <c r="D8" s="9"/>
      <c r="E8" s="10">
        <v>28.177966101694917</v>
      </c>
      <c r="F8" s="10">
        <v>30.252100840336134</v>
      </c>
      <c r="G8" s="10">
        <v>26.068376068376072</v>
      </c>
      <c r="H8" s="10"/>
      <c r="I8" s="9">
        <v>160</v>
      </c>
      <c r="J8" s="9">
        <v>324</v>
      </c>
      <c r="K8" s="9"/>
      <c r="L8" s="10">
        <v>33.057851239669425</v>
      </c>
      <c r="M8" s="10">
        <v>35.684647302904565</v>
      </c>
      <c r="N8" s="10">
        <v>30.452674897119341</v>
      </c>
    </row>
    <row r="9" spans="1:14" ht="13.5" customHeight="1" x14ac:dyDescent="0.2">
      <c r="A9" s="2" t="s">
        <v>12</v>
      </c>
      <c r="B9" s="9">
        <v>328</v>
      </c>
      <c r="C9" s="9">
        <v>795</v>
      </c>
      <c r="D9" s="9"/>
      <c r="E9" s="10">
        <v>29.207479964381122</v>
      </c>
      <c r="F9" s="10">
        <v>32.013201320132012</v>
      </c>
      <c r="G9" s="10">
        <v>25.918762088974855</v>
      </c>
      <c r="H9" s="10"/>
      <c r="I9" s="9">
        <v>424</v>
      </c>
      <c r="J9" s="9">
        <v>698</v>
      </c>
      <c r="K9" s="9"/>
      <c r="L9" s="10">
        <v>37.789661319073083</v>
      </c>
      <c r="M9" s="10">
        <v>39.83606557377049</v>
      </c>
      <c r="N9" s="10">
        <v>35.3515625</v>
      </c>
    </row>
    <row r="10" spans="1:14" ht="13.5" customHeight="1" x14ac:dyDescent="0.2">
      <c r="A10" s="2" t="s">
        <v>13</v>
      </c>
      <c r="B10" s="9">
        <v>98</v>
      </c>
      <c r="C10" s="9">
        <v>116</v>
      </c>
      <c r="D10" s="9"/>
      <c r="E10" s="10">
        <v>45.794392523364486</v>
      </c>
      <c r="F10" s="10">
        <v>50.458715596330272</v>
      </c>
      <c r="G10" s="10">
        <v>40.952380952380949</v>
      </c>
      <c r="H10" s="10"/>
      <c r="I10" s="9">
        <v>111</v>
      </c>
      <c r="J10" s="9">
        <v>113</v>
      </c>
      <c r="K10" s="9"/>
      <c r="L10" s="10">
        <v>49.553571428571431</v>
      </c>
      <c r="M10" s="10">
        <v>56.410256410256409</v>
      </c>
      <c r="N10" s="10">
        <v>42.056074766355138</v>
      </c>
    </row>
    <row r="11" spans="1:14" ht="13.5" customHeight="1" x14ac:dyDescent="0.2">
      <c r="A11" s="2" t="s">
        <v>14</v>
      </c>
      <c r="B11" s="9">
        <v>36</v>
      </c>
      <c r="C11" s="9">
        <v>199</v>
      </c>
      <c r="D11" s="9"/>
      <c r="E11" s="10">
        <v>15.319148936170212</v>
      </c>
      <c r="F11" s="10">
        <v>15.254237288135593</v>
      </c>
      <c r="G11" s="10">
        <v>15.384615384615385</v>
      </c>
      <c r="H11" s="10"/>
      <c r="I11" s="9">
        <v>37</v>
      </c>
      <c r="J11" s="9">
        <v>205</v>
      </c>
      <c r="K11" s="9"/>
      <c r="L11" s="10">
        <v>15.289256198347106</v>
      </c>
      <c r="M11" s="10">
        <v>13.114754098360656</v>
      </c>
      <c r="N11" s="10">
        <v>17.5</v>
      </c>
    </row>
    <row r="12" spans="1:14" ht="17.25" customHeight="1" x14ac:dyDescent="0.2">
      <c r="A12" s="2" t="s">
        <v>15</v>
      </c>
      <c r="B12" s="9">
        <v>179</v>
      </c>
      <c r="C12" s="9">
        <v>542</v>
      </c>
      <c r="D12" s="9"/>
      <c r="E12" s="10">
        <v>24.826629680998614</v>
      </c>
      <c r="F12" s="10">
        <v>25.866666666666667</v>
      </c>
      <c r="G12" s="10">
        <v>23.699421965317917</v>
      </c>
      <c r="H12" s="10"/>
      <c r="I12" s="9">
        <v>234</v>
      </c>
      <c r="J12" s="9">
        <v>501</v>
      </c>
      <c r="K12" s="9"/>
      <c r="L12" s="10">
        <v>31.836734693877549</v>
      </c>
      <c r="M12" s="10">
        <v>34.645669291338585</v>
      </c>
      <c r="N12" s="10">
        <v>28.8135593220339</v>
      </c>
    </row>
    <row r="13" spans="1:14" ht="13.5" customHeight="1" x14ac:dyDescent="0.2">
      <c r="A13" s="2" t="s">
        <v>16</v>
      </c>
      <c r="B13" s="9">
        <v>767</v>
      </c>
      <c r="C13" s="9">
        <v>1822</v>
      </c>
      <c r="D13" s="9"/>
      <c r="E13" s="10">
        <v>29.625337968327543</v>
      </c>
      <c r="F13" s="10">
        <v>29.963099630996311</v>
      </c>
      <c r="G13" s="10">
        <v>29.254457050243111</v>
      </c>
      <c r="H13" s="10"/>
      <c r="I13" s="9">
        <v>882</v>
      </c>
      <c r="J13" s="9">
        <v>1677</v>
      </c>
      <c r="K13" s="9"/>
      <c r="L13" s="10">
        <v>34.466588511137161</v>
      </c>
      <c r="M13" s="10">
        <v>36.443791329904485</v>
      </c>
      <c r="N13" s="10">
        <v>32.220367278797994</v>
      </c>
    </row>
    <row r="14" spans="1:14" ht="13.5" customHeight="1" x14ac:dyDescent="0.2">
      <c r="A14" s="2" t="s">
        <v>17</v>
      </c>
      <c r="B14" s="9">
        <v>103</v>
      </c>
      <c r="C14" s="9">
        <v>54</v>
      </c>
      <c r="D14" s="9"/>
      <c r="E14" s="10">
        <v>65.605095541401269</v>
      </c>
      <c r="F14" s="10">
        <v>68.831168831168839</v>
      </c>
      <c r="G14" s="10">
        <v>62.5</v>
      </c>
      <c r="H14" s="10"/>
      <c r="I14" s="9">
        <v>112</v>
      </c>
      <c r="J14" s="9">
        <v>45</v>
      </c>
      <c r="K14" s="9"/>
      <c r="L14" s="10">
        <v>71.337579617834393</v>
      </c>
      <c r="M14" s="10">
        <v>75.675675675675677</v>
      </c>
      <c r="N14" s="10">
        <v>67.46987951807229</v>
      </c>
    </row>
    <row r="15" spans="1:14" ht="13.5" customHeight="1" x14ac:dyDescent="0.2">
      <c r="A15" s="2" t="s">
        <v>18</v>
      </c>
      <c r="B15" s="9">
        <v>92</v>
      </c>
      <c r="C15" s="9">
        <v>51</v>
      </c>
      <c r="D15" s="9"/>
      <c r="E15" s="10">
        <v>64.335664335664333</v>
      </c>
      <c r="F15" s="10">
        <v>68.055555555555557</v>
      </c>
      <c r="G15" s="10">
        <v>60.563380281690137</v>
      </c>
      <c r="H15" s="10"/>
      <c r="I15" s="9">
        <v>102</v>
      </c>
      <c r="J15" s="9">
        <v>37</v>
      </c>
      <c r="K15" s="9"/>
      <c r="L15" s="10">
        <v>73.381294964028783</v>
      </c>
      <c r="M15" s="10">
        <v>76.712328767123282</v>
      </c>
      <c r="N15" s="10">
        <v>69.696969696969703</v>
      </c>
    </row>
    <row r="16" spans="1:14" ht="13.5" customHeight="1" x14ac:dyDescent="0.2">
      <c r="A16" s="2" t="s">
        <v>19</v>
      </c>
      <c r="B16" s="9">
        <v>223</v>
      </c>
      <c r="C16" s="9">
        <v>684</v>
      </c>
      <c r="D16" s="9"/>
      <c r="E16" s="10">
        <v>24.586549062844544</v>
      </c>
      <c r="F16" s="10">
        <v>26.458333333333332</v>
      </c>
      <c r="G16" s="10">
        <v>22.482435597189696</v>
      </c>
      <c r="H16" s="10"/>
      <c r="I16" s="9">
        <v>275</v>
      </c>
      <c r="J16" s="9">
        <v>641</v>
      </c>
      <c r="K16" s="9"/>
      <c r="L16" s="10">
        <v>30.021834061135372</v>
      </c>
      <c r="M16" s="10">
        <v>32.091097308488614</v>
      </c>
      <c r="N16" s="10">
        <v>27.713625866050805</v>
      </c>
    </row>
    <row r="17" spans="1:14" ht="17.25" customHeight="1" x14ac:dyDescent="0.2">
      <c r="A17" s="2" t="s">
        <v>20</v>
      </c>
      <c r="B17" s="9">
        <v>59</v>
      </c>
      <c r="C17" s="9">
        <v>136</v>
      </c>
      <c r="D17" s="9"/>
      <c r="E17" s="10">
        <v>30.256410256410255</v>
      </c>
      <c r="F17" s="10">
        <v>34.343434343434339</v>
      </c>
      <c r="G17" s="10">
        <v>26.041666666666668</v>
      </c>
      <c r="H17" s="10"/>
      <c r="I17" s="9">
        <v>59</v>
      </c>
      <c r="J17" s="9">
        <v>146</v>
      </c>
      <c r="K17" s="9"/>
      <c r="L17" s="10">
        <v>28.780487804878046</v>
      </c>
      <c r="M17" s="10">
        <v>30.188679245283019</v>
      </c>
      <c r="N17" s="10">
        <v>27.27272727272727</v>
      </c>
    </row>
    <row r="18" spans="1:14" ht="13.5" customHeight="1" x14ac:dyDescent="0.2">
      <c r="A18" s="2" t="s">
        <v>21</v>
      </c>
      <c r="B18" s="9">
        <v>174</v>
      </c>
      <c r="C18" s="9">
        <v>601</v>
      </c>
      <c r="D18" s="9"/>
      <c r="E18" s="10">
        <v>22.451612903225808</v>
      </c>
      <c r="F18" s="10">
        <v>24.574209245742093</v>
      </c>
      <c r="G18" s="10">
        <v>20.054945054945055</v>
      </c>
      <c r="H18" s="10"/>
      <c r="I18" s="9">
        <v>229</v>
      </c>
      <c r="J18" s="9">
        <v>595</v>
      </c>
      <c r="K18" s="9"/>
      <c r="L18" s="10">
        <v>27.791262135922327</v>
      </c>
      <c r="M18" s="10">
        <v>29.953917050691242</v>
      </c>
      <c r="N18" s="10">
        <v>25.384615384615383</v>
      </c>
    </row>
    <row r="19" spans="1:14" ht="13.5" customHeight="1" x14ac:dyDescent="0.2">
      <c r="A19" s="2" t="s">
        <v>22</v>
      </c>
      <c r="B19" s="9">
        <v>33</v>
      </c>
      <c r="C19" s="9">
        <v>27</v>
      </c>
      <c r="D19" s="9"/>
      <c r="E19" s="10">
        <v>55.000000000000007</v>
      </c>
      <c r="F19" s="10">
        <v>53.333333333333336</v>
      </c>
      <c r="G19" s="10">
        <v>56.666666666666664</v>
      </c>
      <c r="H19" s="10"/>
      <c r="I19" s="9">
        <v>41</v>
      </c>
      <c r="J19" s="9">
        <v>23</v>
      </c>
      <c r="K19" s="9"/>
      <c r="L19" s="10">
        <v>64.0625</v>
      </c>
      <c r="M19" s="10">
        <v>60</v>
      </c>
      <c r="N19" s="10">
        <v>67.64705882352942</v>
      </c>
    </row>
    <row r="20" spans="1:14" ht="13.5" customHeight="1" x14ac:dyDescent="0.2">
      <c r="A20" s="2" t="s">
        <v>23</v>
      </c>
      <c r="B20" s="9">
        <v>137</v>
      </c>
      <c r="C20" s="9">
        <v>352</v>
      </c>
      <c r="D20" s="9"/>
      <c r="E20" s="10">
        <v>28.016359918200408</v>
      </c>
      <c r="F20" s="10">
        <v>30.620155038759687</v>
      </c>
      <c r="G20" s="10">
        <v>25.108225108225106</v>
      </c>
      <c r="H20" s="10"/>
      <c r="I20" s="9">
        <v>168</v>
      </c>
      <c r="J20" s="9">
        <v>324</v>
      </c>
      <c r="K20" s="9"/>
      <c r="L20" s="10">
        <v>34.146341463414636</v>
      </c>
      <c r="M20" s="10">
        <v>36.398467432950191</v>
      </c>
      <c r="N20" s="10">
        <v>31.601731601731604</v>
      </c>
    </row>
    <row r="21" spans="1:14" ht="13.5" customHeight="1" x14ac:dyDescent="0.2">
      <c r="A21" s="2" t="s">
        <v>24</v>
      </c>
      <c r="B21" s="9">
        <v>93</v>
      </c>
      <c r="C21" s="9">
        <v>153</v>
      </c>
      <c r="D21" s="9"/>
      <c r="E21" s="10">
        <v>37.804878048780488</v>
      </c>
      <c r="F21" s="10">
        <v>39.83050847457627</v>
      </c>
      <c r="G21" s="10">
        <v>35.9375</v>
      </c>
      <c r="H21" s="10"/>
      <c r="I21" s="9">
        <v>141</v>
      </c>
      <c r="J21" s="9">
        <v>113</v>
      </c>
      <c r="K21" s="9"/>
      <c r="L21" s="10">
        <v>55.511811023622052</v>
      </c>
      <c r="M21" s="10">
        <v>55.284552845528459</v>
      </c>
      <c r="N21" s="10">
        <v>55.725190839694662</v>
      </c>
    </row>
    <row r="22" spans="1:14" ht="17.25" customHeight="1" x14ac:dyDescent="0.2">
      <c r="A22" s="2" t="s">
        <v>25</v>
      </c>
      <c r="B22" s="9">
        <v>2306</v>
      </c>
      <c r="C22" s="9">
        <v>3085</v>
      </c>
      <c r="D22" s="9"/>
      <c r="E22" s="10">
        <v>42.774995362641441</v>
      </c>
      <c r="F22" s="10">
        <v>44.995140913508259</v>
      </c>
      <c r="G22" s="10">
        <v>39.800347222222221</v>
      </c>
      <c r="H22" s="10"/>
      <c r="I22" s="9">
        <v>2727</v>
      </c>
      <c r="J22" s="9">
        <v>2709</v>
      </c>
      <c r="K22" s="9"/>
      <c r="L22" s="10">
        <v>50.16556291390728</v>
      </c>
      <c r="M22" s="10">
        <v>52.229092092417829</v>
      </c>
      <c r="N22" s="10">
        <v>47.482014388489205</v>
      </c>
    </row>
    <row r="23" spans="1:14" ht="17.25" customHeight="1" x14ac:dyDescent="0.2">
      <c r="A23" s="11" t="s">
        <v>26</v>
      </c>
      <c r="B23" s="12">
        <v>2641</v>
      </c>
      <c r="C23" s="12">
        <v>5954</v>
      </c>
      <c r="D23" s="9"/>
      <c r="E23" s="10">
        <v>30.727166957533449</v>
      </c>
      <c r="F23" s="10">
        <v>32.25301743406348</v>
      </c>
      <c r="G23" s="10">
        <v>29.070613928658091</v>
      </c>
      <c r="H23" s="10"/>
      <c r="I23" s="12">
        <v>3172</v>
      </c>
      <c r="J23" s="12">
        <v>5506</v>
      </c>
      <c r="K23" s="9"/>
      <c r="L23" s="10">
        <v>36.552200967964971</v>
      </c>
      <c r="M23" s="10">
        <v>38.419198590929106</v>
      </c>
      <c r="N23" s="10">
        <v>34.50193423597679</v>
      </c>
    </row>
    <row r="24" spans="1:14" ht="13.5" customHeight="1" x14ac:dyDescent="0.2">
      <c r="A24" s="13" t="s">
        <v>27</v>
      </c>
      <c r="B24" s="12">
        <v>2036</v>
      </c>
      <c r="C24" s="12">
        <v>5470</v>
      </c>
      <c r="D24" s="9"/>
      <c r="E24" s="10">
        <v>27.124966693312018</v>
      </c>
      <c r="F24" s="10">
        <v>28.62944162436548</v>
      </c>
      <c r="G24" s="10">
        <v>25.462703309029727</v>
      </c>
      <c r="H24" s="10"/>
      <c r="I24" s="12">
        <v>2468</v>
      </c>
      <c r="J24" s="12">
        <v>5111</v>
      </c>
      <c r="K24" s="9"/>
      <c r="L24" s="10">
        <v>32.563662752341997</v>
      </c>
      <c r="M24" s="10">
        <v>34.633658414603651</v>
      </c>
      <c r="N24" s="10">
        <v>30.251396648044693</v>
      </c>
    </row>
    <row r="25" spans="1:14" ht="13.5" customHeight="1" x14ac:dyDescent="0.2">
      <c r="A25" s="11" t="s">
        <v>28</v>
      </c>
      <c r="B25" s="12">
        <v>605</v>
      </c>
      <c r="C25" s="12">
        <v>484</v>
      </c>
      <c r="D25" s="9"/>
      <c r="E25" s="10">
        <v>55.555555555555557</v>
      </c>
      <c r="F25" s="10">
        <v>58.988764044943821</v>
      </c>
      <c r="G25" s="10">
        <v>52.252252252252248</v>
      </c>
      <c r="H25" s="10"/>
      <c r="I25" s="12">
        <v>704</v>
      </c>
      <c r="J25" s="12">
        <v>395</v>
      </c>
      <c r="K25" s="9"/>
      <c r="L25" s="10">
        <v>64.058234758871706</v>
      </c>
      <c r="M25" s="10">
        <v>66.298342541436455</v>
      </c>
      <c r="N25" s="10">
        <v>61.870503597122308</v>
      </c>
    </row>
    <row r="26" spans="1:14" ht="17.25" customHeight="1" x14ac:dyDescent="0.2">
      <c r="A26" s="14" t="s">
        <v>29</v>
      </c>
      <c r="B26" s="15">
        <v>4947</v>
      </c>
      <c r="C26" s="15">
        <v>9039</v>
      </c>
      <c r="D26" s="16"/>
      <c r="E26" s="17">
        <v>35.371085371085371</v>
      </c>
      <c r="F26" s="17">
        <v>37.455363047215975</v>
      </c>
      <c r="G26" s="17">
        <v>32.918287937743187</v>
      </c>
      <c r="H26" s="17"/>
      <c r="I26" s="15">
        <v>5899</v>
      </c>
      <c r="J26" s="15">
        <v>8215</v>
      </c>
      <c r="K26" s="16"/>
      <c r="L26" s="17">
        <v>41.795380473288937</v>
      </c>
      <c r="M26" s="17">
        <v>43.992120814182535</v>
      </c>
      <c r="N26" s="17">
        <v>39.221418679796891</v>
      </c>
    </row>
    <row r="27" spans="1:14" ht="17.25" customHeight="1" x14ac:dyDescent="0.2">
      <c r="A27" s="2" t="s">
        <v>30</v>
      </c>
      <c r="E27" s="10"/>
      <c r="F27" s="10"/>
      <c r="G27" s="10"/>
      <c r="H27" s="10"/>
      <c r="I27" s="9"/>
      <c r="J27" s="9"/>
      <c r="K27" s="9"/>
      <c r="L27" s="10"/>
      <c r="M27" s="10"/>
      <c r="N27" s="10"/>
    </row>
    <row r="28" spans="1:14" ht="13.5" customHeight="1" x14ac:dyDescent="0.2">
      <c r="A28" s="2" t="s">
        <v>31</v>
      </c>
      <c r="B28" s="9">
        <v>841</v>
      </c>
      <c r="C28" s="9">
        <v>57</v>
      </c>
      <c r="E28" s="10">
        <v>93.652561247216042</v>
      </c>
      <c r="F28" s="10">
        <v>93.99656946826758</v>
      </c>
      <c r="G28" s="10">
        <v>93.015873015873012</v>
      </c>
      <c r="H28" s="10"/>
      <c r="I28" s="9">
        <v>932</v>
      </c>
      <c r="J28" s="9">
        <v>71</v>
      </c>
      <c r="K28" s="9"/>
      <c r="L28" s="10">
        <v>92.921236291126618</v>
      </c>
      <c r="M28" s="10">
        <v>93.569131832797424</v>
      </c>
      <c r="N28" s="10">
        <v>91.863517060367457</v>
      </c>
    </row>
    <row r="29" spans="1:14" ht="17.25" customHeight="1" thickBot="1" x14ac:dyDescent="0.25">
      <c r="A29" s="3" t="s">
        <v>32</v>
      </c>
      <c r="B29" s="18">
        <v>5788</v>
      </c>
      <c r="C29" s="18">
        <v>9096</v>
      </c>
      <c r="D29" s="18"/>
      <c r="E29" s="19">
        <v>38.887395861327597</v>
      </c>
      <c r="F29" s="19">
        <v>41.50294695481336</v>
      </c>
      <c r="G29" s="19">
        <v>35.727002967359049</v>
      </c>
      <c r="H29" s="19"/>
      <c r="I29" s="18">
        <v>6831</v>
      </c>
      <c r="J29" s="18">
        <v>8286</v>
      </c>
      <c r="K29" s="18"/>
      <c r="L29" s="19">
        <v>45.187537209763839</v>
      </c>
      <c r="M29" s="19">
        <v>47.735826150297441</v>
      </c>
      <c r="N29" s="19">
        <v>42.136627906976742</v>
      </c>
    </row>
    <row r="30" spans="1:14" ht="13.5" customHeight="1" x14ac:dyDescent="0.2">
      <c r="A30" s="20" t="s">
        <v>33</v>
      </c>
    </row>
    <row r="31" spans="1:14" ht="13.5" customHeight="1" x14ac:dyDescent="0.2">
      <c r="A31" s="20" t="s">
        <v>91</v>
      </c>
    </row>
    <row r="33" spans="1:1" ht="12.75" x14ac:dyDescent="0.2">
      <c r="A33" s="64" t="s">
        <v>86</v>
      </c>
    </row>
    <row r="48" spans="1:1" ht="12.75" x14ac:dyDescent="0.2">
      <c r="A48" s="64" t="s">
        <v>87</v>
      </c>
    </row>
  </sheetData>
  <mergeCells count="6">
    <mergeCell ref="B4:G4"/>
    <mergeCell ref="I4:N4"/>
    <mergeCell ref="B5:C5"/>
    <mergeCell ref="E5:G5"/>
    <mergeCell ref="I5:J5"/>
    <mergeCell ref="L5:N5"/>
  </mergeCells>
  <pageMargins left="0.31496062992125984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7B395-6B64-4C2B-B645-5FE54DA93E90}">
  <dimension ref="A1:AA59"/>
  <sheetViews>
    <sheetView showGridLines="0" workbookViewId="0"/>
  </sheetViews>
  <sheetFormatPr defaultRowHeight="12" x14ac:dyDescent="0.2"/>
  <cols>
    <col min="1" max="1" width="3.28515625" style="2" customWidth="1"/>
    <col min="2" max="2" width="9.85546875" style="2" customWidth="1"/>
    <col min="3" max="3" width="5.85546875" style="2" customWidth="1"/>
    <col min="4" max="4" width="1.140625" style="2" customWidth="1"/>
    <col min="5" max="5" width="6.5703125" style="2" customWidth="1"/>
    <col min="6" max="6" width="0.7109375" style="2" customWidth="1"/>
    <col min="7" max="7" width="5" style="2" customWidth="1"/>
    <col min="8" max="8" width="0.7109375" style="2" customWidth="1"/>
    <col min="9" max="9" width="5.28515625" style="2" customWidth="1"/>
    <col min="10" max="10" width="1.140625" style="2" customWidth="1"/>
    <col min="11" max="11" width="5.42578125" style="2" customWidth="1"/>
    <col min="12" max="12" width="1.5703125" style="2" customWidth="1"/>
    <col min="13" max="13" width="5.85546875" style="2" customWidth="1"/>
    <col min="14" max="14" width="0.85546875" style="2" customWidth="1"/>
    <col min="15" max="15" width="5.140625" style="2" customWidth="1"/>
    <col min="16" max="16" width="1.140625" style="2" customWidth="1"/>
    <col min="17" max="17" width="6.140625" style="2" customWidth="1"/>
    <col min="18" max="18" width="1" style="2" customWidth="1"/>
    <col min="19" max="19" width="5.28515625" style="2" customWidth="1"/>
    <col min="20" max="20" width="1.140625" style="2" customWidth="1"/>
    <col min="21" max="21" width="5.42578125" style="2" customWidth="1"/>
    <col min="22" max="22" width="1" style="2" customWidth="1"/>
    <col min="23" max="23" width="4.5703125" style="2" customWidth="1"/>
    <col min="24" max="24" width="1" style="2" customWidth="1"/>
    <col min="25" max="25" width="6.42578125" style="2" customWidth="1"/>
    <col min="26" max="26" width="0.5703125" style="2" customWidth="1"/>
    <col min="27" max="27" width="6.5703125" style="2" customWidth="1"/>
    <col min="28" max="28" width="9.140625" style="2" customWidth="1"/>
    <col min="29" max="16384" width="9.140625" style="2"/>
  </cols>
  <sheetData>
    <row r="1" spans="1:27" ht="11.25" customHeight="1" x14ac:dyDescent="0.2">
      <c r="A1" s="62" t="s">
        <v>92</v>
      </c>
    </row>
    <row r="2" spans="1:27" ht="28.5" customHeight="1" x14ac:dyDescent="0.2">
      <c r="A2" s="60" t="s">
        <v>93</v>
      </c>
      <c r="B2" s="60"/>
      <c r="C2" s="1"/>
      <c r="D2" s="1"/>
      <c r="O2" s="9"/>
    </row>
    <row r="3" spans="1:27" ht="3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8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.25" customHeight="1" x14ac:dyDescent="0.2">
      <c r="E4" s="23"/>
      <c r="O4" s="9"/>
    </row>
    <row r="5" spans="1:27" ht="9.75" customHeight="1" x14ac:dyDescent="0.2">
      <c r="C5" s="68" t="s">
        <v>39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W5" s="6" t="s">
        <v>40</v>
      </c>
      <c r="X5" s="6"/>
      <c r="Y5" s="6"/>
      <c r="AA5" s="4"/>
    </row>
    <row r="6" spans="1:27" s="25" customFormat="1" ht="40.5" customHeight="1" x14ac:dyDescent="0.2">
      <c r="A6" s="6" t="s">
        <v>0</v>
      </c>
      <c r="B6" s="24"/>
      <c r="C6" s="70" t="s">
        <v>4</v>
      </c>
      <c r="D6" s="70"/>
      <c r="E6" s="24" t="s">
        <v>72</v>
      </c>
      <c r="F6" s="24"/>
      <c r="G6" s="24" t="s">
        <v>66</v>
      </c>
      <c r="H6" s="24"/>
      <c r="I6" s="24" t="s">
        <v>73</v>
      </c>
      <c r="J6" s="24"/>
      <c r="K6" s="24" t="s">
        <v>68</v>
      </c>
      <c r="L6" s="24"/>
      <c r="M6" s="24" t="s">
        <v>78</v>
      </c>
      <c r="N6" s="24"/>
      <c r="O6" s="24" t="s">
        <v>74</v>
      </c>
      <c r="P6" s="24"/>
      <c r="Q6" s="24" t="s">
        <v>75</v>
      </c>
      <c r="R6" s="24"/>
      <c r="S6" s="24" t="s">
        <v>77</v>
      </c>
      <c r="T6" s="24"/>
      <c r="U6" s="24" t="s">
        <v>76</v>
      </c>
      <c r="V6" s="24"/>
      <c r="W6" s="70" t="s">
        <v>4</v>
      </c>
      <c r="X6" s="70"/>
      <c r="Y6" s="21" t="s">
        <v>42</v>
      </c>
      <c r="Z6" s="21"/>
      <c r="AA6" s="63" t="s">
        <v>80</v>
      </c>
    </row>
    <row r="7" spans="1:27" ht="4.5" hidden="1" customHeight="1" x14ac:dyDescent="0.2">
      <c r="A7" s="6"/>
      <c r="B7" s="6"/>
      <c r="C7" s="6"/>
      <c r="D7" s="6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27"/>
      <c r="Q7" s="27"/>
      <c r="R7" s="27"/>
      <c r="S7" s="27"/>
      <c r="T7" s="27"/>
      <c r="U7" s="27"/>
      <c r="V7" s="27"/>
      <c r="W7" s="6"/>
      <c r="X7" s="6"/>
      <c r="Y7" s="6"/>
      <c r="Z7" s="6"/>
      <c r="AA7" s="6"/>
    </row>
    <row r="8" spans="1:27" ht="12" customHeight="1" x14ac:dyDescent="0.2">
      <c r="A8" s="1" t="s">
        <v>43</v>
      </c>
      <c r="C8" s="9"/>
      <c r="D8" s="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9"/>
      <c r="X8" s="9"/>
      <c r="Y8" s="9"/>
    </row>
    <row r="9" spans="1:27" ht="12" customHeight="1" x14ac:dyDescent="0.2">
      <c r="A9" s="2" t="s">
        <v>10</v>
      </c>
      <c r="C9" s="30">
        <f t="shared" ref="C9:C28" si="0">SUM(E9:V9)</f>
        <v>279</v>
      </c>
      <c r="D9" s="30"/>
      <c r="E9" s="30">
        <v>15</v>
      </c>
      <c r="F9" s="30"/>
      <c r="G9" s="30">
        <v>21</v>
      </c>
      <c r="H9" s="30"/>
      <c r="I9" s="30">
        <v>1</v>
      </c>
      <c r="J9" s="30"/>
      <c r="K9" s="30">
        <v>17</v>
      </c>
      <c r="L9" s="30"/>
      <c r="M9" s="30">
        <v>1</v>
      </c>
      <c r="N9" s="30"/>
      <c r="O9" s="30">
        <v>2</v>
      </c>
      <c r="P9" s="30"/>
      <c r="Q9" s="31">
        <v>126</v>
      </c>
      <c r="R9" s="31"/>
      <c r="S9" s="31">
        <v>3</v>
      </c>
      <c r="T9" s="30"/>
      <c r="U9" s="30">
        <v>93</v>
      </c>
      <c r="V9" s="30"/>
      <c r="W9" s="32" t="s">
        <v>44</v>
      </c>
      <c r="X9" s="33"/>
      <c r="Y9" s="32" t="s">
        <v>44</v>
      </c>
      <c r="Z9" s="26"/>
      <c r="AA9" s="34">
        <f t="shared" ref="AA9:AA24" si="1">SUM(C9,W9)</f>
        <v>279</v>
      </c>
    </row>
    <row r="10" spans="1:27" ht="12" customHeight="1" x14ac:dyDescent="0.2">
      <c r="A10" s="2" t="s">
        <v>11</v>
      </c>
      <c r="C10" s="30">
        <f t="shared" si="0"/>
        <v>484</v>
      </c>
      <c r="D10" s="30"/>
      <c r="E10" s="30">
        <v>11</v>
      </c>
      <c r="F10" s="30"/>
      <c r="G10" s="30">
        <v>9</v>
      </c>
      <c r="H10" s="30"/>
      <c r="I10" s="30" t="s">
        <v>44</v>
      </c>
      <c r="J10" s="30"/>
      <c r="K10" s="30">
        <v>10</v>
      </c>
      <c r="L10" s="30"/>
      <c r="M10" s="31">
        <v>2</v>
      </c>
      <c r="N10" s="30"/>
      <c r="O10" s="31">
        <v>2</v>
      </c>
      <c r="P10" s="30"/>
      <c r="Q10" s="30">
        <v>206</v>
      </c>
      <c r="R10" s="30"/>
      <c r="S10" s="30">
        <v>4</v>
      </c>
      <c r="T10" s="30"/>
      <c r="U10" s="30">
        <v>240</v>
      </c>
      <c r="V10" s="30"/>
      <c r="W10" s="33">
        <v>5</v>
      </c>
      <c r="X10" s="33"/>
      <c r="Y10" s="33">
        <v>1</v>
      </c>
      <c r="Z10" s="26"/>
      <c r="AA10" s="34">
        <f t="shared" si="1"/>
        <v>489</v>
      </c>
    </row>
    <row r="11" spans="1:27" ht="12" customHeight="1" x14ac:dyDescent="0.2">
      <c r="A11" s="2" t="s">
        <v>12</v>
      </c>
      <c r="C11" s="30">
        <f t="shared" si="0"/>
        <v>1162</v>
      </c>
      <c r="D11" s="30"/>
      <c r="E11" s="30">
        <v>27</v>
      </c>
      <c r="F11" s="30"/>
      <c r="G11" s="30">
        <v>19</v>
      </c>
      <c r="H11" s="30"/>
      <c r="I11" s="30">
        <v>1</v>
      </c>
      <c r="J11" s="30"/>
      <c r="K11" s="30">
        <v>11</v>
      </c>
      <c r="L11" s="30"/>
      <c r="M11" s="30">
        <v>4</v>
      </c>
      <c r="N11" s="30"/>
      <c r="O11" s="31">
        <v>3</v>
      </c>
      <c r="P11" s="30"/>
      <c r="Q11" s="30">
        <v>481</v>
      </c>
      <c r="R11" s="30"/>
      <c r="S11" s="30">
        <v>11</v>
      </c>
      <c r="T11" s="30"/>
      <c r="U11" s="30">
        <v>605</v>
      </c>
      <c r="V11" s="30"/>
      <c r="W11" s="30">
        <v>10</v>
      </c>
      <c r="X11" s="30"/>
      <c r="Y11" s="30">
        <v>4</v>
      </c>
      <c r="Z11" s="4"/>
      <c r="AA11" s="34">
        <f t="shared" si="1"/>
        <v>1172</v>
      </c>
    </row>
    <row r="12" spans="1:27" ht="12" customHeight="1" x14ac:dyDescent="0.2">
      <c r="A12" s="2" t="s">
        <v>13</v>
      </c>
      <c r="C12" s="30">
        <f t="shared" si="0"/>
        <v>227</v>
      </c>
      <c r="D12" s="30"/>
      <c r="E12" s="31">
        <v>8</v>
      </c>
      <c r="F12" s="30"/>
      <c r="G12" s="30">
        <v>2</v>
      </c>
      <c r="H12" s="30"/>
      <c r="I12" s="31" t="s">
        <v>44</v>
      </c>
      <c r="J12" s="30"/>
      <c r="K12" s="30">
        <v>1</v>
      </c>
      <c r="L12" s="30"/>
      <c r="M12" s="30">
        <v>3</v>
      </c>
      <c r="N12" s="30"/>
      <c r="O12" s="31">
        <v>1</v>
      </c>
      <c r="P12" s="30"/>
      <c r="Q12" s="31">
        <v>128</v>
      </c>
      <c r="R12" s="31"/>
      <c r="S12" s="31">
        <v>2</v>
      </c>
      <c r="T12" s="30"/>
      <c r="U12" s="30">
        <v>82</v>
      </c>
      <c r="V12" s="30"/>
      <c r="W12" s="30">
        <v>1</v>
      </c>
      <c r="X12" s="30"/>
      <c r="Y12" s="31" t="s">
        <v>44</v>
      </c>
      <c r="Z12" s="4"/>
      <c r="AA12" s="34">
        <f t="shared" si="1"/>
        <v>228</v>
      </c>
    </row>
    <row r="13" spans="1:27" ht="12" customHeight="1" x14ac:dyDescent="0.2">
      <c r="A13" s="2" t="s">
        <v>14</v>
      </c>
      <c r="C13" s="30">
        <f t="shared" si="0"/>
        <v>245</v>
      </c>
      <c r="D13" s="30"/>
      <c r="E13" s="31">
        <v>8</v>
      </c>
      <c r="F13" s="30"/>
      <c r="G13" s="30">
        <v>6</v>
      </c>
      <c r="H13" s="30"/>
      <c r="I13" s="30" t="s">
        <v>44</v>
      </c>
      <c r="J13" s="30"/>
      <c r="K13" s="30">
        <v>4</v>
      </c>
      <c r="L13" s="30"/>
      <c r="M13" s="30">
        <v>5</v>
      </c>
      <c r="N13" s="30"/>
      <c r="O13" s="31" t="s">
        <v>44</v>
      </c>
      <c r="P13" s="30"/>
      <c r="Q13" s="31">
        <v>101</v>
      </c>
      <c r="R13" s="31"/>
      <c r="S13" s="31">
        <v>2</v>
      </c>
      <c r="T13" s="30"/>
      <c r="U13" s="30">
        <v>119</v>
      </c>
      <c r="V13" s="30"/>
      <c r="W13" s="30" t="s">
        <v>44</v>
      </c>
      <c r="X13" s="30"/>
      <c r="Y13" s="31" t="s">
        <v>44</v>
      </c>
      <c r="Z13" s="4"/>
      <c r="AA13" s="34">
        <f t="shared" si="1"/>
        <v>245</v>
      </c>
    </row>
    <row r="14" spans="1:27" ht="17.25" customHeight="1" x14ac:dyDescent="0.2">
      <c r="A14" s="2" t="s">
        <v>15</v>
      </c>
      <c r="C14" s="30">
        <f t="shared" si="0"/>
        <v>748</v>
      </c>
      <c r="D14" s="30"/>
      <c r="E14" s="30">
        <v>20</v>
      </c>
      <c r="F14" s="30"/>
      <c r="G14" s="30">
        <v>13</v>
      </c>
      <c r="H14" s="30"/>
      <c r="I14" s="31" t="s">
        <v>44</v>
      </c>
      <c r="J14" s="30"/>
      <c r="K14" s="30">
        <v>3</v>
      </c>
      <c r="L14" s="30"/>
      <c r="M14" s="31">
        <v>1</v>
      </c>
      <c r="N14" s="30"/>
      <c r="O14" s="30">
        <v>2</v>
      </c>
      <c r="P14" s="30"/>
      <c r="Q14" s="31">
        <v>286</v>
      </c>
      <c r="R14" s="31"/>
      <c r="S14" s="31">
        <v>4</v>
      </c>
      <c r="T14" s="30"/>
      <c r="U14" s="30">
        <v>419</v>
      </c>
      <c r="V14" s="30"/>
      <c r="W14" s="31">
        <v>2</v>
      </c>
      <c r="X14" s="30"/>
      <c r="Y14" s="30">
        <v>1</v>
      </c>
      <c r="Z14" s="4"/>
      <c r="AA14" s="34">
        <f t="shared" si="1"/>
        <v>750</v>
      </c>
    </row>
    <row r="15" spans="1:27" ht="12" customHeight="1" x14ac:dyDescent="0.2">
      <c r="A15" s="2" t="s">
        <v>16</v>
      </c>
      <c r="C15" s="30">
        <f t="shared" si="0"/>
        <v>2692</v>
      </c>
      <c r="D15" s="30"/>
      <c r="E15" s="30">
        <v>73</v>
      </c>
      <c r="F15" s="30"/>
      <c r="G15" s="30">
        <v>60</v>
      </c>
      <c r="H15" s="30"/>
      <c r="I15" s="30">
        <v>5</v>
      </c>
      <c r="J15" s="30"/>
      <c r="K15" s="30">
        <v>38</v>
      </c>
      <c r="L15" s="30"/>
      <c r="M15" s="30">
        <v>24</v>
      </c>
      <c r="N15" s="30"/>
      <c r="O15" s="30">
        <v>12</v>
      </c>
      <c r="P15" s="30"/>
      <c r="Q15" s="30">
        <v>1180</v>
      </c>
      <c r="R15" s="30"/>
      <c r="S15" s="30">
        <v>26</v>
      </c>
      <c r="T15" s="30"/>
      <c r="U15" s="30">
        <v>1274</v>
      </c>
      <c r="V15" s="30"/>
      <c r="W15" s="30">
        <v>11</v>
      </c>
      <c r="X15" s="30"/>
      <c r="Y15" s="30">
        <v>5</v>
      </c>
      <c r="Z15" s="4"/>
      <c r="AA15" s="34">
        <f t="shared" si="1"/>
        <v>2703</v>
      </c>
    </row>
    <row r="16" spans="1:27" ht="12" customHeight="1" x14ac:dyDescent="0.2">
      <c r="A16" s="2" t="s">
        <v>17</v>
      </c>
      <c r="C16" s="30">
        <f t="shared" si="0"/>
        <v>164</v>
      </c>
      <c r="D16" s="30"/>
      <c r="E16" s="31">
        <v>6</v>
      </c>
      <c r="F16" s="30"/>
      <c r="G16" s="30">
        <v>4</v>
      </c>
      <c r="H16" s="30"/>
      <c r="I16" s="31" t="s">
        <v>44</v>
      </c>
      <c r="J16" s="30"/>
      <c r="K16" s="31">
        <v>1</v>
      </c>
      <c r="L16" s="30"/>
      <c r="M16" s="31">
        <v>2</v>
      </c>
      <c r="N16" s="30"/>
      <c r="O16" s="31" t="s">
        <v>44</v>
      </c>
      <c r="P16" s="30"/>
      <c r="Q16" s="31">
        <v>80</v>
      </c>
      <c r="R16" s="31"/>
      <c r="S16" s="31" t="s">
        <v>44</v>
      </c>
      <c r="T16" s="30"/>
      <c r="U16" s="30">
        <v>71</v>
      </c>
      <c r="V16" s="30"/>
      <c r="W16" s="31" t="s">
        <v>44</v>
      </c>
      <c r="X16" s="30"/>
      <c r="Y16" s="31" t="s">
        <v>44</v>
      </c>
      <c r="Z16" s="4"/>
      <c r="AA16" s="34">
        <f t="shared" si="1"/>
        <v>164</v>
      </c>
    </row>
    <row r="17" spans="1:27" ht="12" customHeight="1" x14ac:dyDescent="0.2">
      <c r="A17" s="2" t="s">
        <v>18</v>
      </c>
      <c r="C17" s="30">
        <f t="shared" si="0"/>
        <v>149</v>
      </c>
      <c r="D17" s="30"/>
      <c r="E17" s="30">
        <v>8</v>
      </c>
      <c r="F17" s="30"/>
      <c r="G17" s="30">
        <v>4</v>
      </c>
      <c r="H17" s="30"/>
      <c r="I17" s="31" t="s">
        <v>44</v>
      </c>
      <c r="J17" s="30"/>
      <c r="K17" s="30">
        <v>4</v>
      </c>
      <c r="L17" s="30"/>
      <c r="M17" s="31" t="s">
        <v>44</v>
      </c>
      <c r="N17" s="30"/>
      <c r="O17" s="31" t="s">
        <v>44</v>
      </c>
      <c r="P17" s="30"/>
      <c r="Q17" s="31">
        <v>59</v>
      </c>
      <c r="R17" s="31"/>
      <c r="S17" s="31">
        <v>2</v>
      </c>
      <c r="T17" s="30"/>
      <c r="U17" s="30">
        <v>72</v>
      </c>
      <c r="V17" s="30"/>
      <c r="W17" s="31">
        <v>2</v>
      </c>
      <c r="X17" s="30"/>
      <c r="Y17" s="31">
        <v>1</v>
      </c>
      <c r="Z17" s="4"/>
      <c r="AA17" s="34">
        <f t="shared" si="1"/>
        <v>151</v>
      </c>
    </row>
    <row r="18" spans="1:27" ht="12" customHeight="1" x14ac:dyDescent="0.2">
      <c r="A18" s="2" t="s">
        <v>19</v>
      </c>
      <c r="C18" s="30">
        <f t="shared" si="0"/>
        <v>933</v>
      </c>
      <c r="D18" s="30"/>
      <c r="E18" s="30">
        <v>22</v>
      </c>
      <c r="F18" s="30"/>
      <c r="G18" s="30">
        <v>7</v>
      </c>
      <c r="H18" s="30"/>
      <c r="I18" s="31">
        <v>1</v>
      </c>
      <c r="J18" s="30"/>
      <c r="K18" s="30">
        <v>17</v>
      </c>
      <c r="L18" s="30"/>
      <c r="M18" s="30">
        <v>15</v>
      </c>
      <c r="N18" s="30"/>
      <c r="O18" s="30">
        <v>2</v>
      </c>
      <c r="P18" s="30"/>
      <c r="Q18" s="30">
        <v>408</v>
      </c>
      <c r="R18" s="30"/>
      <c r="S18" s="30">
        <v>12</v>
      </c>
      <c r="T18" s="30"/>
      <c r="U18" s="30">
        <v>449</v>
      </c>
      <c r="V18" s="30"/>
      <c r="W18" s="30">
        <v>5</v>
      </c>
      <c r="X18" s="30"/>
      <c r="Y18" s="30">
        <v>1</v>
      </c>
      <c r="Z18" s="4"/>
      <c r="AA18" s="34">
        <f t="shared" si="1"/>
        <v>938</v>
      </c>
    </row>
    <row r="19" spans="1:27" ht="17.25" customHeight="1" x14ac:dyDescent="0.2">
      <c r="A19" s="2" t="s">
        <v>20</v>
      </c>
      <c r="C19" s="30">
        <f t="shared" si="0"/>
        <v>203</v>
      </c>
      <c r="D19" s="30"/>
      <c r="E19" s="31" t="s">
        <v>44</v>
      </c>
      <c r="F19" s="30"/>
      <c r="G19" s="30">
        <v>2</v>
      </c>
      <c r="H19" s="30"/>
      <c r="I19" s="31">
        <v>1</v>
      </c>
      <c r="J19" s="30"/>
      <c r="K19" s="30">
        <v>4</v>
      </c>
      <c r="L19" s="30"/>
      <c r="M19" s="31">
        <v>2</v>
      </c>
      <c r="N19" s="30"/>
      <c r="O19" s="31" t="s">
        <v>44</v>
      </c>
      <c r="P19" s="30"/>
      <c r="Q19" s="31">
        <v>86</v>
      </c>
      <c r="R19" s="31"/>
      <c r="S19" s="31">
        <v>3</v>
      </c>
      <c r="T19" s="30"/>
      <c r="U19" s="30">
        <v>105</v>
      </c>
      <c r="V19" s="30"/>
      <c r="W19" s="30">
        <v>3</v>
      </c>
      <c r="X19" s="30"/>
      <c r="Y19" s="31">
        <v>1</v>
      </c>
      <c r="Z19" s="4"/>
      <c r="AA19" s="34">
        <f t="shared" si="1"/>
        <v>206</v>
      </c>
    </row>
    <row r="20" spans="1:27" ht="12" customHeight="1" x14ac:dyDescent="0.2">
      <c r="A20" s="2" t="s">
        <v>21</v>
      </c>
      <c r="C20" s="30">
        <f t="shared" si="0"/>
        <v>792</v>
      </c>
      <c r="D20" s="30"/>
      <c r="E20" s="30">
        <v>18</v>
      </c>
      <c r="F20" s="30"/>
      <c r="G20" s="30">
        <v>21</v>
      </c>
      <c r="H20" s="30"/>
      <c r="I20" s="31" t="s">
        <v>44</v>
      </c>
      <c r="J20" s="30"/>
      <c r="K20" s="30">
        <v>5</v>
      </c>
      <c r="L20" s="30"/>
      <c r="M20" s="30">
        <v>9</v>
      </c>
      <c r="N20" s="30"/>
      <c r="O20" s="30">
        <v>1</v>
      </c>
      <c r="P20" s="30"/>
      <c r="Q20" s="30">
        <v>334</v>
      </c>
      <c r="R20" s="30"/>
      <c r="S20" s="30">
        <v>8</v>
      </c>
      <c r="T20" s="30"/>
      <c r="U20" s="30">
        <v>396</v>
      </c>
      <c r="V20" s="30"/>
      <c r="W20" s="30">
        <v>7</v>
      </c>
      <c r="X20" s="30"/>
      <c r="Y20" s="31">
        <v>4</v>
      </c>
      <c r="Z20" s="4"/>
      <c r="AA20" s="34">
        <f t="shared" si="1"/>
        <v>799</v>
      </c>
    </row>
    <row r="21" spans="1:27" ht="12" customHeight="1" x14ac:dyDescent="0.2">
      <c r="A21" s="2" t="s">
        <v>22</v>
      </c>
      <c r="C21" s="30">
        <f t="shared" si="0"/>
        <v>64</v>
      </c>
      <c r="D21" s="30"/>
      <c r="E21" s="31" t="s">
        <v>44</v>
      </c>
      <c r="F21" s="30"/>
      <c r="G21" s="30">
        <v>1</v>
      </c>
      <c r="H21" s="30"/>
      <c r="I21" s="31" t="s">
        <v>44</v>
      </c>
      <c r="J21" s="30"/>
      <c r="K21" s="31">
        <v>1</v>
      </c>
      <c r="L21" s="30"/>
      <c r="M21" s="31" t="s">
        <v>44</v>
      </c>
      <c r="N21" s="30"/>
      <c r="O21" s="31" t="s">
        <v>44</v>
      </c>
      <c r="P21" s="30"/>
      <c r="Q21" s="31">
        <v>32</v>
      </c>
      <c r="R21" s="31"/>
      <c r="S21" s="31" t="s">
        <v>44</v>
      </c>
      <c r="T21" s="30"/>
      <c r="U21" s="30">
        <v>30</v>
      </c>
      <c r="V21" s="30"/>
      <c r="W21" s="31" t="s">
        <v>44</v>
      </c>
      <c r="X21" s="30"/>
      <c r="Y21" s="31" t="s">
        <v>44</v>
      </c>
      <c r="Z21" s="4"/>
      <c r="AA21" s="34">
        <f t="shared" si="1"/>
        <v>64</v>
      </c>
    </row>
    <row r="22" spans="1:27" ht="12" customHeight="1" x14ac:dyDescent="0.2">
      <c r="A22" s="2" t="s">
        <v>23</v>
      </c>
      <c r="C22" s="30">
        <f t="shared" si="0"/>
        <v>502</v>
      </c>
      <c r="D22" s="30"/>
      <c r="E22" s="31">
        <v>18</v>
      </c>
      <c r="F22" s="30"/>
      <c r="G22" s="30">
        <v>13</v>
      </c>
      <c r="H22" s="30"/>
      <c r="I22" s="30">
        <v>1</v>
      </c>
      <c r="J22" s="30"/>
      <c r="K22" s="30">
        <v>7</v>
      </c>
      <c r="L22" s="30"/>
      <c r="M22" s="30">
        <v>6</v>
      </c>
      <c r="N22" s="30"/>
      <c r="O22" s="31" t="s">
        <v>44</v>
      </c>
      <c r="P22" s="30"/>
      <c r="Q22" s="31">
        <v>190</v>
      </c>
      <c r="R22" s="31"/>
      <c r="S22" s="31">
        <v>5</v>
      </c>
      <c r="T22" s="30"/>
      <c r="U22" s="30">
        <v>262</v>
      </c>
      <c r="V22" s="30"/>
      <c r="W22" s="30">
        <v>2</v>
      </c>
      <c r="X22" s="30"/>
      <c r="Y22" s="31" t="s">
        <v>44</v>
      </c>
      <c r="Z22" s="4"/>
      <c r="AA22" s="34">
        <f t="shared" si="1"/>
        <v>504</v>
      </c>
    </row>
    <row r="23" spans="1:27" ht="12" customHeight="1" x14ac:dyDescent="0.2">
      <c r="A23" s="2" t="s">
        <v>24</v>
      </c>
      <c r="C23" s="30">
        <f t="shared" si="0"/>
        <v>261</v>
      </c>
      <c r="D23" s="30"/>
      <c r="E23" s="30">
        <v>10</v>
      </c>
      <c r="F23" s="30"/>
      <c r="G23" s="30">
        <v>3</v>
      </c>
      <c r="H23" s="30"/>
      <c r="I23" s="31">
        <v>1</v>
      </c>
      <c r="J23" s="30"/>
      <c r="K23" s="30">
        <v>2</v>
      </c>
      <c r="L23" s="30"/>
      <c r="M23" s="31">
        <v>2</v>
      </c>
      <c r="N23" s="30"/>
      <c r="O23" s="31">
        <v>1</v>
      </c>
      <c r="P23" s="30"/>
      <c r="Q23" s="31">
        <v>107</v>
      </c>
      <c r="R23" s="31"/>
      <c r="S23" s="31">
        <v>2</v>
      </c>
      <c r="T23" s="30"/>
      <c r="U23" s="30">
        <v>133</v>
      </c>
      <c r="V23" s="30"/>
      <c r="W23" s="30">
        <v>1</v>
      </c>
      <c r="X23" s="30"/>
      <c r="Y23" s="31">
        <v>1</v>
      </c>
      <c r="Z23" s="4"/>
      <c r="AA23" s="34">
        <f t="shared" si="1"/>
        <v>262</v>
      </c>
    </row>
    <row r="24" spans="1:27" ht="17.25" customHeight="1" x14ac:dyDescent="0.2">
      <c r="A24" s="2" t="s">
        <v>25</v>
      </c>
      <c r="C24" s="30">
        <f t="shared" si="0"/>
        <v>5903</v>
      </c>
      <c r="D24" s="30"/>
      <c r="E24" s="30">
        <v>240</v>
      </c>
      <c r="F24" s="30"/>
      <c r="G24" s="30">
        <v>115</v>
      </c>
      <c r="H24" s="30"/>
      <c r="I24" s="30">
        <v>18</v>
      </c>
      <c r="J24" s="30"/>
      <c r="K24" s="30">
        <v>76</v>
      </c>
      <c r="L24" s="30"/>
      <c r="M24" s="31">
        <v>60</v>
      </c>
      <c r="N24" s="30"/>
      <c r="O24" s="31">
        <v>23</v>
      </c>
      <c r="P24" s="30"/>
      <c r="Q24" s="30">
        <v>2234</v>
      </c>
      <c r="R24" s="30"/>
      <c r="S24" s="30">
        <v>28</v>
      </c>
      <c r="T24" s="30"/>
      <c r="U24" s="30">
        <v>3109</v>
      </c>
      <c r="V24" s="30"/>
      <c r="W24" s="30">
        <v>27</v>
      </c>
      <c r="X24" s="30"/>
      <c r="Y24" s="30">
        <v>5</v>
      </c>
      <c r="Z24" s="4"/>
      <c r="AA24" s="34">
        <f t="shared" si="1"/>
        <v>5930</v>
      </c>
    </row>
    <row r="25" spans="1:27" ht="17.25" customHeight="1" x14ac:dyDescent="0.2">
      <c r="A25" s="2" t="s">
        <v>26</v>
      </c>
      <c r="C25" s="30">
        <f t="shared" si="0"/>
        <v>8905</v>
      </c>
      <c r="D25" s="30"/>
      <c r="E25" s="9">
        <f>SUM(E26:E27)</f>
        <v>244</v>
      </c>
      <c r="F25" s="30"/>
      <c r="G25" s="9">
        <f>SUM(G26:G27)</f>
        <v>185</v>
      </c>
      <c r="H25" s="30"/>
      <c r="I25" s="9">
        <f>SUM(I26:I27)</f>
        <v>11</v>
      </c>
      <c r="J25" s="30"/>
      <c r="K25" s="9">
        <f>SUM(K26:K27)</f>
        <v>125</v>
      </c>
      <c r="L25" s="30"/>
      <c r="M25" s="9">
        <f>SUM(M26:M27)</f>
        <v>76</v>
      </c>
      <c r="N25" s="30"/>
      <c r="O25" s="9">
        <f>SUM(O26:O27)</f>
        <v>26</v>
      </c>
      <c r="P25" s="30"/>
      <c r="Q25" s="9">
        <f>SUM(Q26:Q27)</f>
        <v>3804</v>
      </c>
      <c r="R25" s="9">
        <f t="shared" ref="R25:S25" si="2">SUM(R26:R27)</f>
        <v>0</v>
      </c>
      <c r="S25" s="9">
        <f t="shared" si="2"/>
        <v>84</v>
      </c>
      <c r="T25" s="30"/>
      <c r="U25" s="9">
        <f>SUM(U26:U27)</f>
        <v>4350</v>
      </c>
      <c r="V25" s="30"/>
      <c r="W25" s="9">
        <f>SUM(W26:W27)</f>
        <v>49</v>
      </c>
      <c r="X25" s="30"/>
      <c r="Y25" s="9">
        <f>SUM(Y26:Y27)</f>
        <v>19</v>
      </c>
      <c r="Z25" s="4"/>
      <c r="AA25" s="9">
        <f>SUM(AA26:AA27)</f>
        <v>8954</v>
      </c>
    </row>
    <row r="26" spans="1:27" ht="12" customHeight="1" x14ac:dyDescent="0.2">
      <c r="A26" s="35" t="s">
        <v>45</v>
      </c>
      <c r="C26" s="30">
        <f t="shared" si="0"/>
        <v>7761</v>
      </c>
      <c r="D26" s="30"/>
      <c r="E26" s="9">
        <f>SUM(E10,E11,E13:E15,E18:E20,E22)</f>
        <v>197</v>
      </c>
      <c r="F26" s="30"/>
      <c r="G26" s="9">
        <f>SUM(G10,G11,G13:G15,G18:G20,G22)</f>
        <v>150</v>
      </c>
      <c r="H26" s="30"/>
      <c r="I26" s="9">
        <f>SUM(I10,I11,I13:I15,I18:I20,I22)</f>
        <v>9</v>
      </c>
      <c r="J26" s="30"/>
      <c r="K26" s="9">
        <f>SUM(K10,K11,K13:K15,K18:K20,K22)</f>
        <v>99</v>
      </c>
      <c r="L26" s="30"/>
      <c r="M26" s="9">
        <f>SUM(M10,M11,M13:M15,M18:M20,M22)</f>
        <v>68</v>
      </c>
      <c r="N26" s="30"/>
      <c r="O26" s="9">
        <f>SUM(O10,O11,O13:O15,O18:O20,O22)</f>
        <v>22</v>
      </c>
      <c r="P26" s="30"/>
      <c r="Q26" s="9">
        <f>SUM(Q10,Q11,Q13:Q15,Q18:Q20,Q22)</f>
        <v>3272</v>
      </c>
      <c r="R26" s="9">
        <f t="shared" ref="R26:S26" si="3">SUM(R10,R11,R13:R15,R18:R20,R22)</f>
        <v>0</v>
      </c>
      <c r="S26" s="9">
        <f t="shared" si="3"/>
        <v>75</v>
      </c>
      <c r="T26" s="30"/>
      <c r="U26" s="9">
        <f>SUM(U10,U11,U13:U15,U18:U20,U22)</f>
        <v>3869</v>
      </c>
      <c r="V26" s="30"/>
      <c r="W26" s="9">
        <f>SUM(W10,W11,W13:W15,W18:W20,W22)</f>
        <v>45</v>
      </c>
      <c r="X26" s="30"/>
      <c r="Y26" s="9">
        <f>SUM(Y10,Y11,Y13:Y15,Y18:Y20,Y22)</f>
        <v>17</v>
      </c>
      <c r="Z26" s="4"/>
      <c r="AA26" s="9">
        <f>SUM(AA10,AA11,AA13:AA15,AA18:AA20,AA22)</f>
        <v>7806</v>
      </c>
    </row>
    <row r="27" spans="1:27" ht="12" customHeight="1" x14ac:dyDescent="0.2">
      <c r="A27" s="35" t="s">
        <v>46</v>
      </c>
      <c r="C27" s="30">
        <f t="shared" si="0"/>
        <v>1144</v>
      </c>
      <c r="D27" s="30"/>
      <c r="E27" s="9">
        <f>SUM(E23,E21,E16:E17,E12,E9)</f>
        <v>47</v>
      </c>
      <c r="F27" s="30"/>
      <c r="G27" s="9">
        <f>SUM(G23,G21,G16:G17,G12,G9)</f>
        <v>35</v>
      </c>
      <c r="H27" s="30"/>
      <c r="I27" s="9">
        <f>SUM(I23,I21,I16:I17,I12,I9)</f>
        <v>2</v>
      </c>
      <c r="J27" s="30"/>
      <c r="K27" s="9">
        <f>SUM(K23,K21,K16:K17,K12,K9)</f>
        <v>26</v>
      </c>
      <c r="L27" s="30"/>
      <c r="M27" s="9">
        <f>SUM(M23,M21,M16:M17,M12,M9)</f>
        <v>8</v>
      </c>
      <c r="N27" s="30"/>
      <c r="O27" s="9">
        <f>SUM(O23,O21,O16:O17,O12,O9)</f>
        <v>4</v>
      </c>
      <c r="P27" s="30"/>
      <c r="Q27" s="30">
        <f>IF(SUM(Q23,Q21,Q16:Q17,Q12,Q9)=0,"-",SUM(Q23,Q21,Q16:Q17,Q12,Q9))</f>
        <v>532</v>
      </c>
      <c r="R27" s="30" t="str">
        <f t="shared" ref="R27:S27" si="4">IF(SUM(R23,R21,R16:R17,R12,R9)=0,"-",SUM(R23,R21,R16:R17,R12,R9))</f>
        <v>-</v>
      </c>
      <c r="S27" s="30">
        <f t="shared" si="4"/>
        <v>9</v>
      </c>
      <c r="T27" s="30"/>
      <c r="U27" s="9">
        <f>SUM(U23,U21,U16:U17,U12,U9)</f>
        <v>481</v>
      </c>
      <c r="V27" s="30"/>
      <c r="W27" s="9">
        <f>SUM(W23,W21,W16:W17,W12,W9)</f>
        <v>4</v>
      </c>
      <c r="X27" s="30"/>
      <c r="Y27" s="9">
        <f>SUM(Y23,Y21,Y16:Y17,Y12,Y9)</f>
        <v>2</v>
      </c>
      <c r="Z27" s="4"/>
      <c r="AA27" s="9">
        <f>SUM(AA23,AA21,AA16:AA17,AA12,AA9)</f>
        <v>1148</v>
      </c>
    </row>
    <row r="28" spans="1:27" ht="17.25" customHeight="1" x14ac:dyDescent="0.2">
      <c r="A28" s="1" t="s">
        <v>47</v>
      </c>
      <c r="B28" s="1"/>
      <c r="C28" s="36">
        <f t="shared" si="0"/>
        <v>14808</v>
      </c>
      <c r="D28" s="36"/>
      <c r="E28" s="36">
        <f>SUM(E24,E25)</f>
        <v>484</v>
      </c>
      <c r="F28" s="36"/>
      <c r="G28" s="36">
        <f>SUM(G24,G25)</f>
        <v>300</v>
      </c>
      <c r="H28" s="30"/>
      <c r="I28" s="36">
        <f>SUM(I24,I25)</f>
        <v>29</v>
      </c>
      <c r="J28" s="30"/>
      <c r="K28" s="36">
        <f>SUM(K24,K25)</f>
        <v>201</v>
      </c>
      <c r="L28" s="36"/>
      <c r="M28" s="36">
        <f>SUM(M24,M25)</f>
        <v>136</v>
      </c>
      <c r="N28" s="36"/>
      <c r="O28" s="36">
        <f>SUM(O24,O25)</f>
        <v>49</v>
      </c>
      <c r="P28" s="36"/>
      <c r="Q28" s="36">
        <f>SUM(Q24,Q25)</f>
        <v>6038</v>
      </c>
      <c r="R28" s="36">
        <f t="shared" ref="R28:S28" si="5">SUM(R24,R25)</f>
        <v>0</v>
      </c>
      <c r="S28" s="36">
        <f t="shared" si="5"/>
        <v>112</v>
      </c>
      <c r="T28" s="36"/>
      <c r="U28" s="36">
        <f>SUM(U24,U25)</f>
        <v>7459</v>
      </c>
      <c r="V28" s="36"/>
      <c r="W28" s="36">
        <f>SUM(W25,W24)</f>
        <v>76</v>
      </c>
      <c r="X28" s="36"/>
      <c r="Y28" s="36">
        <f>SUM(Y25,Y24)</f>
        <v>24</v>
      </c>
      <c r="Z28" s="37"/>
      <c r="AA28" s="36">
        <f>SUM(AA25,AA24)</f>
        <v>14884</v>
      </c>
    </row>
    <row r="29" spans="1:27" ht="17.25" customHeight="1" x14ac:dyDescent="0.2">
      <c r="A29" s="2" t="s">
        <v>48</v>
      </c>
      <c r="B29" s="1"/>
      <c r="C29" s="9">
        <f>SUM(E29:V29)</f>
        <v>5468</v>
      </c>
      <c r="D29" s="9"/>
      <c r="E29" s="9">
        <v>243</v>
      </c>
      <c r="F29" s="9"/>
      <c r="G29" s="9">
        <v>128</v>
      </c>
      <c r="H29" s="9"/>
      <c r="I29" s="9">
        <v>8</v>
      </c>
      <c r="J29" s="9"/>
      <c r="K29" s="9">
        <v>66</v>
      </c>
      <c r="L29" s="9"/>
      <c r="M29" s="9">
        <v>63</v>
      </c>
      <c r="N29" s="9"/>
      <c r="O29" s="9">
        <v>28</v>
      </c>
      <c r="P29" s="9"/>
      <c r="Q29" s="9">
        <v>2349</v>
      </c>
      <c r="R29" s="9"/>
      <c r="S29" s="9">
        <v>24</v>
      </c>
      <c r="T29" s="9"/>
      <c r="U29" s="9">
        <v>2559</v>
      </c>
      <c r="V29" s="9"/>
      <c r="W29" s="9">
        <v>28</v>
      </c>
      <c r="X29" s="9"/>
      <c r="Y29" s="9">
        <v>3</v>
      </c>
      <c r="AA29" s="34">
        <f>SUM(C29,W29)</f>
        <v>5496</v>
      </c>
    </row>
    <row r="30" spans="1:27" ht="12" customHeight="1" x14ac:dyDescent="0.2">
      <c r="A30" s="2" t="s">
        <v>79</v>
      </c>
      <c r="B30" s="1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AA30" s="34"/>
    </row>
    <row r="31" spans="1:27" ht="10.5" customHeight="1" x14ac:dyDescent="0.2">
      <c r="A31" s="2" t="s">
        <v>55</v>
      </c>
      <c r="B31" s="1"/>
      <c r="C31" s="9">
        <f>C28-C29</f>
        <v>9340</v>
      </c>
      <c r="D31" s="9"/>
      <c r="E31" s="9">
        <f>E28-E29</f>
        <v>241</v>
      </c>
      <c r="F31" s="9"/>
      <c r="G31" s="9">
        <f>G28-G29</f>
        <v>172</v>
      </c>
      <c r="H31" s="9"/>
      <c r="I31" s="9">
        <f>I28-I29</f>
        <v>21</v>
      </c>
      <c r="J31" s="9"/>
      <c r="K31" s="9">
        <f>K28-K29</f>
        <v>135</v>
      </c>
      <c r="L31" s="9"/>
      <c r="M31" s="9">
        <f>M28-M29</f>
        <v>73</v>
      </c>
      <c r="N31" s="9"/>
      <c r="O31" s="9">
        <f>O28-O29</f>
        <v>21</v>
      </c>
      <c r="P31" s="9"/>
      <c r="Q31" s="9">
        <f>Q28-Q29</f>
        <v>3689</v>
      </c>
      <c r="R31" s="9">
        <f t="shared" ref="R31:S31" si="6">R28-R29</f>
        <v>0</v>
      </c>
      <c r="S31" s="9">
        <f t="shared" si="6"/>
        <v>88</v>
      </c>
      <c r="T31" s="9"/>
      <c r="U31" s="9">
        <f>U28-U29</f>
        <v>4900</v>
      </c>
      <c r="V31" s="9"/>
      <c r="W31" s="9">
        <f>W28-W29</f>
        <v>48</v>
      </c>
      <c r="X31" s="9"/>
      <c r="Y31" s="9">
        <f>Y28-Y29</f>
        <v>21</v>
      </c>
      <c r="AA31" s="34">
        <f>SUM(C31,W31)</f>
        <v>9388</v>
      </c>
    </row>
    <row r="32" spans="1:27" ht="17.25" customHeight="1" x14ac:dyDescent="0.2">
      <c r="A32" s="38" t="s">
        <v>49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5" ht="12" customHeight="1" x14ac:dyDescent="0.2">
      <c r="A33" s="2" t="s">
        <v>10</v>
      </c>
      <c r="C33" s="39">
        <f t="shared" ref="C33:C52" si="7">SUM(E33:V33)</f>
        <v>100</v>
      </c>
      <c r="D33" s="4"/>
      <c r="E33" s="39">
        <f t="shared" ref="E33:E52" si="8">IF(E9="-","-",E9/$C9*100)</f>
        <v>5.376344086021505</v>
      </c>
      <c r="F33" s="39"/>
      <c r="G33" s="39">
        <f t="shared" ref="G33:G52" si="9">IF(G9="-","-",G9/$C9*100)</f>
        <v>7.5268817204301079</v>
      </c>
      <c r="H33" s="4"/>
      <c r="I33" s="39">
        <f t="shared" ref="I33:I52" si="10">IF(I9="-","-",I9/$C9*100)</f>
        <v>0.35842293906810035</v>
      </c>
      <c r="J33" s="4"/>
      <c r="K33" s="39">
        <f t="shared" ref="K33:K52" si="11">IF(K9="-","-",K9/$C9*100)</f>
        <v>6.0931899641577063</v>
      </c>
      <c r="L33" s="39"/>
      <c r="M33" s="39">
        <f t="shared" ref="M33:M52" si="12">IF(M9="-","-",M9/$C9*100)</f>
        <v>0.35842293906810035</v>
      </c>
      <c r="N33" s="39"/>
      <c r="O33" s="39">
        <f t="shared" ref="O33:O52" si="13">IF(O9="-","-",O9/$C9*100)</f>
        <v>0.71684587813620071</v>
      </c>
      <c r="P33" s="39"/>
      <c r="Q33" s="39">
        <f t="shared" ref="Q33:S52" si="14">IF(Q9="-","-",Q9/$C9*100)</f>
        <v>45.161290322580641</v>
      </c>
      <c r="R33" s="39"/>
      <c r="S33" s="39">
        <f t="shared" si="14"/>
        <v>1.0752688172043012</v>
      </c>
      <c r="T33" s="39"/>
      <c r="U33" s="39">
        <f t="shared" ref="U33:U52" si="15">IF(U9="-","-",U9/$C9*100)</f>
        <v>33.333333333333329</v>
      </c>
      <c r="V33" s="39"/>
      <c r="W33" s="39" t="str">
        <f t="shared" ref="W33:W53" si="16">IF(W9="-","-",W9/$AA9*100)</f>
        <v>-</v>
      </c>
      <c r="Y33" s="39" t="str">
        <f t="shared" ref="Y33:Y53" si="17">IF(Y9="-","-",Y9/$AA9*100)</f>
        <v>-</v>
      </c>
    </row>
    <row r="34" spans="1:25" ht="12" customHeight="1" x14ac:dyDescent="0.2">
      <c r="A34" s="2" t="s">
        <v>11</v>
      </c>
      <c r="C34" s="39">
        <f t="shared" si="7"/>
        <v>100.00000000000001</v>
      </c>
      <c r="D34" s="4"/>
      <c r="E34" s="39">
        <f t="shared" si="8"/>
        <v>2.2727272727272729</v>
      </c>
      <c r="F34" s="39"/>
      <c r="G34" s="39">
        <f t="shared" si="9"/>
        <v>1.859504132231405</v>
      </c>
      <c r="H34" s="4"/>
      <c r="I34" s="39" t="str">
        <f t="shared" si="10"/>
        <v>-</v>
      </c>
      <c r="J34" s="4"/>
      <c r="K34" s="39">
        <f t="shared" si="11"/>
        <v>2.0661157024793391</v>
      </c>
      <c r="L34" s="39"/>
      <c r="M34" s="39">
        <f t="shared" si="12"/>
        <v>0.41322314049586778</v>
      </c>
      <c r="N34" s="39"/>
      <c r="O34" s="39">
        <f t="shared" si="13"/>
        <v>0.41322314049586778</v>
      </c>
      <c r="P34" s="39"/>
      <c r="Q34" s="39">
        <f t="shared" si="14"/>
        <v>42.561983471074385</v>
      </c>
      <c r="R34" s="39"/>
      <c r="S34" s="39">
        <f t="shared" si="14"/>
        <v>0.82644628099173556</v>
      </c>
      <c r="T34" s="39"/>
      <c r="U34" s="39">
        <f t="shared" si="15"/>
        <v>49.586776859504134</v>
      </c>
      <c r="V34" s="39"/>
      <c r="W34" s="39">
        <f t="shared" si="16"/>
        <v>1.0224948875255624</v>
      </c>
      <c r="Y34" s="39">
        <f t="shared" si="17"/>
        <v>0.20449897750511251</v>
      </c>
    </row>
    <row r="35" spans="1:25" ht="12" customHeight="1" x14ac:dyDescent="0.2">
      <c r="A35" s="2" t="s">
        <v>12</v>
      </c>
      <c r="C35" s="39">
        <f t="shared" si="7"/>
        <v>100</v>
      </c>
      <c r="D35" s="4"/>
      <c r="E35" s="39">
        <f t="shared" si="8"/>
        <v>2.3235800344234079</v>
      </c>
      <c r="F35" s="39"/>
      <c r="G35" s="39">
        <f t="shared" si="9"/>
        <v>1.6351118760757317</v>
      </c>
      <c r="H35" s="4"/>
      <c r="I35" s="39">
        <f t="shared" si="10"/>
        <v>8.6058519793459562E-2</v>
      </c>
      <c r="J35" s="4"/>
      <c r="K35" s="39">
        <f t="shared" si="11"/>
        <v>0.94664371772805511</v>
      </c>
      <c r="L35" s="39"/>
      <c r="M35" s="39">
        <f t="shared" si="12"/>
        <v>0.34423407917383825</v>
      </c>
      <c r="N35" s="39"/>
      <c r="O35" s="39">
        <f t="shared" si="13"/>
        <v>0.25817555938037867</v>
      </c>
      <c r="P35" s="39"/>
      <c r="Q35" s="39">
        <f t="shared" si="14"/>
        <v>41.394148020654043</v>
      </c>
      <c r="R35" s="39"/>
      <c r="S35" s="39">
        <f t="shared" si="14"/>
        <v>0.94664371772805511</v>
      </c>
      <c r="T35" s="39"/>
      <c r="U35" s="39">
        <f t="shared" si="15"/>
        <v>52.065404475043032</v>
      </c>
      <c r="V35" s="39"/>
      <c r="W35" s="39">
        <f t="shared" si="16"/>
        <v>0.85324232081911267</v>
      </c>
      <c r="Y35" s="39">
        <f t="shared" si="17"/>
        <v>0.34129692832764508</v>
      </c>
    </row>
    <row r="36" spans="1:25" ht="12" customHeight="1" x14ac:dyDescent="0.2">
      <c r="A36" s="2" t="s">
        <v>13</v>
      </c>
      <c r="C36" s="39">
        <f t="shared" si="7"/>
        <v>100</v>
      </c>
      <c r="D36" s="4"/>
      <c r="E36" s="39">
        <f t="shared" si="8"/>
        <v>3.5242290748898681</v>
      </c>
      <c r="F36" s="39"/>
      <c r="G36" s="39">
        <f t="shared" si="9"/>
        <v>0.88105726872246704</v>
      </c>
      <c r="H36" s="4"/>
      <c r="I36" s="39" t="str">
        <f t="shared" si="10"/>
        <v>-</v>
      </c>
      <c r="J36" s="4"/>
      <c r="K36" s="39">
        <f t="shared" si="11"/>
        <v>0.44052863436123352</v>
      </c>
      <c r="L36" s="39"/>
      <c r="M36" s="39">
        <f t="shared" si="12"/>
        <v>1.3215859030837005</v>
      </c>
      <c r="N36" s="39"/>
      <c r="O36" s="39">
        <f t="shared" si="13"/>
        <v>0.44052863436123352</v>
      </c>
      <c r="P36" s="39"/>
      <c r="Q36" s="39">
        <f t="shared" si="14"/>
        <v>56.38766519823789</v>
      </c>
      <c r="R36" s="39"/>
      <c r="S36" s="39">
        <f t="shared" si="14"/>
        <v>0.88105726872246704</v>
      </c>
      <c r="T36" s="39"/>
      <c r="U36" s="39">
        <f t="shared" si="15"/>
        <v>36.12334801762114</v>
      </c>
      <c r="V36" s="39"/>
      <c r="W36" s="39">
        <f t="shared" si="16"/>
        <v>0.43859649122807015</v>
      </c>
      <c r="Y36" s="39" t="str">
        <f t="shared" si="17"/>
        <v>-</v>
      </c>
    </row>
    <row r="37" spans="1:25" ht="12" customHeight="1" x14ac:dyDescent="0.2">
      <c r="A37" s="2" t="s">
        <v>14</v>
      </c>
      <c r="C37" s="39">
        <f t="shared" si="7"/>
        <v>100</v>
      </c>
      <c r="D37" s="4"/>
      <c r="E37" s="39">
        <f t="shared" si="8"/>
        <v>3.2653061224489797</v>
      </c>
      <c r="F37" s="39"/>
      <c r="G37" s="39">
        <f t="shared" si="9"/>
        <v>2.4489795918367347</v>
      </c>
      <c r="H37" s="4"/>
      <c r="I37" s="39" t="str">
        <f t="shared" si="10"/>
        <v>-</v>
      </c>
      <c r="J37" s="4"/>
      <c r="K37" s="39">
        <f t="shared" si="11"/>
        <v>1.6326530612244898</v>
      </c>
      <c r="L37" s="39"/>
      <c r="M37" s="39">
        <f t="shared" si="12"/>
        <v>2.0408163265306123</v>
      </c>
      <c r="N37" s="39"/>
      <c r="O37" s="39" t="str">
        <f t="shared" si="13"/>
        <v>-</v>
      </c>
      <c r="P37" s="39"/>
      <c r="Q37" s="39">
        <f t="shared" si="14"/>
        <v>41.224489795918366</v>
      </c>
      <c r="R37" s="39"/>
      <c r="S37" s="39">
        <f t="shared" si="14"/>
        <v>0.81632653061224492</v>
      </c>
      <c r="T37" s="39"/>
      <c r="U37" s="39">
        <f t="shared" si="15"/>
        <v>48.571428571428569</v>
      </c>
      <c r="V37" s="39"/>
      <c r="W37" s="39" t="str">
        <f t="shared" si="16"/>
        <v>-</v>
      </c>
      <c r="Y37" s="39" t="str">
        <f t="shared" si="17"/>
        <v>-</v>
      </c>
    </row>
    <row r="38" spans="1:25" ht="17.25" customHeight="1" x14ac:dyDescent="0.2">
      <c r="A38" s="2" t="s">
        <v>15</v>
      </c>
      <c r="C38" s="39">
        <f t="shared" si="7"/>
        <v>100</v>
      </c>
      <c r="D38" s="4"/>
      <c r="E38" s="39">
        <f t="shared" si="8"/>
        <v>2.6737967914438503</v>
      </c>
      <c r="F38" s="39"/>
      <c r="G38" s="39">
        <f t="shared" si="9"/>
        <v>1.7379679144385027</v>
      </c>
      <c r="H38" s="4"/>
      <c r="I38" s="39" t="str">
        <f t="shared" si="10"/>
        <v>-</v>
      </c>
      <c r="J38" s="4"/>
      <c r="K38" s="39">
        <f t="shared" si="11"/>
        <v>0.40106951871657759</v>
      </c>
      <c r="L38" s="39"/>
      <c r="M38" s="39">
        <f t="shared" si="12"/>
        <v>0.13368983957219249</v>
      </c>
      <c r="N38" s="39"/>
      <c r="O38" s="39">
        <f t="shared" si="13"/>
        <v>0.26737967914438499</v>
      </c>
      <c r="P38" s="39"/>
      <c r="Q38" s="39">
        <f t="shared" si="14"/>
        <v>38.235294117647058</v>
      </c>
      <c r="R38" s="39"/>
      <c r="S38" s="39">
        <f t="shared" si="14"/>
        <v>0.53475935828876997</v>
      </c>
      <c r="T38" s="39"/>
      <c r="U38" s="39">
        <f t="shared" si="15"/>
        <v>56.016042780748663</v>
      </c>
      <c r="V38" s="39"/>
      <c r="W38" s="39">
        <f t="shared" si="16"/>
        <v>0.26666666666666666</v>
      </c>
      <c r="Y38" s="39">
        <f t="shared" si="17"/>
        <v>0.13333333333333333</v>
      </c>
    </row>
    <row r="39" spans="1:25" ht="12" customHeight="1" x14ac:dyDescent="0.2">
      <c r="A39" s="2" t="s">
        <v>16</v>
      </c>
      <c r="C39" s="39">
        <f t="shared" si="7"/>
        <v>100</v>
      </c>
      <c r="D39" s="4"/>
      <c r="E39" s="39">
        <f t="shared" si="8"/>
        <v>2.7117384843982171</v>
      </c>
      <c r="F39" s="39"/>
      <c r="G39" s="39">
        <f t="shared" si="9"/>
        <v>2.2288261515601784</v>
      </c>
      <c r="H39" s="4"/>
      <c r="I39" s="39">
        <f t="shared" si="10"/>
        <v>0.18573551263001484</v>
      </c>
      <c r="J39" s="4"/>
      <c r="K39" s="39">
        <f t="shared" si="11"/>
        <v>1.411589895988113</v>
      </c>
      <c r="L39" s="39"/>
      <c r="M39" s="39">
        <f t="shared" si="12"/>
        <v>0.89153046062407126</v>
      </c>
      <c r="N39" s="39"/>
      <c r="O39" s="39">
        <f t="shared" si="13"/>
        <v>0.44576523031203563</v>
      </c>
      <c r="P39" s="39"/>
      <c r="Q39" s="39">
        <f t="shared" si="14"/>
        <v>43.833580980683507</v>
      </c>
      <c r="R39" s="39"/>
      <c r="S39" s="39">
        <f t="shared" si="14"/>
        <v>0.96582466567607728</v>
      </c>
      <c r="T39" s="39"/>
      <c r="U39" s="39">
        <f t="shared" si="15"/>
        <v>47.325408618127781</v>
      </c>
      <c r="V39" s="39"/>
      <c r="W39" s="39">
        <f t="shared" si="16"/>
        <v>0.4069552349241583</v>
      </c>
      <c r="Y39" s="39">
        <f t="shared" si="17"/>
        <v>0.1849796522382538</v>
      </c>
    </row>
    <row r="40" spans="1:25" ht="12" customHeight="1" x14ac:dyDescent="0.2">
      <c r="A40" s="2" t="s">
        <v>17</v>
      </c>
      <c r="C40" s="39">
        <f t="shared" si="7"/>
        <v>100</v>
      </c>
      <c r="D40" s="4"/>
      <c r="E40" s="39">
        <f t="shared" si="8"/>
        <v>3.6585365853658534</v>
      </c>
      <c r="F40" s="39"/>
      <c r="G40" s="39">
        <f t="shared" si="9"/>
        <v>2.4390243902439024</v>
      </c>
      <c r="H40" s="4"/>
      <c r="I40" s="39" t="str">
        <f t="shared" si="10"/>
        <v>-</v>
      </c>
      <c r="J40" s="4"/>
      <c r="K40" s="39">
        <f t="shared" si="11"/>
        <v>0.6097560975609756</v>
      </c>
      <c r="L40" s="39"/>
      <c r="M40" s="39">
        <f t="shared" si="12"/>
        <v>1.2195121951219512</v>
      </c>
      <c r="N40" s="39"/>
      <c r="O40" s="39" t="str">
        <f t="shared" si="13"/>
        <v>-</v>
      </c>
      <c r="P40" s="39"/>
      <c r="Q40" s="39">
        <f t="shared" si="14"/>
        <v>48.780487804878049</v>
      </c>
      <c r="R40" s="39"/>
      <c r="S40" s="39" t="str">
        <f t="shared" si="14"/>
        <v>-</v>
      </c>
      <c r="T40" s="39"/>
      <c r="U40" s="39">
        <f t="shared" si="15"/>
        <v>43.292682926829265</v>
      </c>
      <c r="V40" s="39"/>
      <c r="W40" s="39" t="str">
        <f t="shared" si="16"/>
        <v>-</v>
      </c>
      <c r="Y40" s="39" t="str">
        <f t="shared" si="17"/>
        <v>-</v>
      </c>
    </row>
    <row r="41" spans="1:25" ht="12" customHeight="1" x14ac:dyDescent="0.2">
      <c r="A41" s="2" t="s">
        <v>18</v>
      </c>
      <c r="C41" s="39">
        <f t="shared" si="7"/>
        <v>100</v>
      </c>
      <c r="D41" s="4"/>
      <c r="E41" s="39">
        <f t="shared" si="8"/>
        <v>5.3691275167785237</v>
      </c>
      <c r="F41" s="39"/>
      <c r="G41" s="39">
        <f t="shared" si="9"/>
        <v>2.6845637583892619</v>
      </c>
      <c r="H41" s="4"/>
      <c r="I41" s="39" t="str">
        <f t="shared" si="10"/>
        <v>-</v>
      </c>
      <c r="J41" s="4"/>
      <c r="K41" s="39">
        <f t="shared" si="11"/>
        <v>2.6845637583892619</v>
      </c>
      <c r="L41" s="39"/>
      <c r="M41" s="39" t="str">
        <f t="shared" si="12"/>
        <v>-</v>
      </c>
      <c r="N41" s="39"/>
      <c r="O41" s="39" t="str">
        <f t="shared" si="13"/>
        <v>-</v>
      </c>
      <c r="P41" s="39"/>
      <c r="Q41" s="39">
        <f t="shared" si="14"/>
        <v>39.597315436241608</v>
      </c>
      <c r="R41" s="39"/>
      <c r="S41" s="39">
        <f t="shared" si="14"/>
        <v>1.3422818791946309</v>
      </c>
      <c r="T41" s="39"/>
      <c r="U41" s="39">
        <f t="shared" si="15"/>
        <v>48.322147651006716</v>
      </c>
      <c r="V41" s="39"/>
      <c r="W41" s="39">
        <f t="shared" si="16"/>
        <v>1.3245033112582782</v>
      </c>
      <c r="Y41" s="39">
        <f t="shared" si="17"/>
        <v>0.66225165562913912</v>
      </c>
    </row>
    <row r="42" spans="1:25" ht="12" customHeight="1" x14ac:dyDescent="0.2">
      <c r="A42" s="2" t="s">
        <v>19</v>
      </c>
      <c r="C42" s="39">
        <f t="shared" si="7"/>
        <v>100</v>
      </c>
      <c r="D42" s="4"/>
      <c r="E42" s="39">
        <f t="shared" si="8"/>
        <v>2.3579849946409435</v>
      </c>
      <c r="F42" s="39"/>
      <c r="G42" s="39">
        <f t="shared" si="9"/>
        <v>0.75026795284030012</v>
      </c>
      <c r="H42" s="4"/>
      <c r="I42" s="39">
        <f t="shared" si="10"/>
        <v>0.10718113612004287</v>
      </c>
      <c r="J42" s="4"/>
      <c r="K42" s="39">
        <f t="shared" si="11"/>
        <v>1.822079314040729</v>
      </c>
      <c r="L42" s="39"/>
      <c r="M42" s="39">
        <f t="shared" si="12"/>
        <v>1.607717041800643</v>
      </c>
      <c r="N42" s="39"/>
      <c r="O42" s="39">
        <f t="shared" si="13"/>
        <v>0.21436227224008575</v>
      </c>
      <c r="P42" s="39"/>
      <c r="Q42" s="39">
        <f t="shared" si="14"/>
        <v>43.729903536977496</v>
      </c>
      <c r="R42" s="39"/>
      <c r="S42" s="39">
        <f t="shared" si="14"/>
        <v>1.2861736334405145</v>
      </c>
      <c r="T42" s="39"/>
      <c r="U42" s="39">
        <f t="shared" si="15"/>
        <v>48.124330117899248</v>
      </c>
      <c r="V42" s="39"/>
      <c r="W42" s="39">
        <f t="shared" si="16"/>
        <v>0.53304904051172708</v>
      </c>
      <c r="Y42" s="39">
        <f t="shared" si="17"/>
        <v>0.10660980810234541</v>
      </c>
    </row>
    <row r="43" spans="1:25" ht="17.25" customHeight="1" x14ac:dyDescent="0.2">
      <c r="A43" s="2" t="s">
        <v>20</v>
      </c>
      <c r="C43" s="39">
        <f t="shared" si="7"/>
        <v>100</v>
      </c>
      <c r="D43" s="4"/>
      <c r="E43" s="39" t="str">
        <f t="shared" si="8"/>
        <v>-</v>
      </c>
      <c r="F43" s="39"/>
      <c r="G43" s="39">
        <f t="shared" si="9"/>
        <v>0.98522167487684731</v>
      </c>
      <c r="H43" s="4"/>
      <c r="I43" s="39">
        <f t="shared" si="10"/>
        <v>0.49261083743842365</v>
      </c>
      <c r="J43" s="4"/>
      <c r="K43" s="39">
        <f t="shared" si="11"/>
        <v>1.9704433497536946</v>
      </c>
      <c r="L43" s="39"/>
      <c r="M43" s="39">
        <f t="shared" si="12"/>
        <v>0.98522167487684731</v>
      </c>
      <c r="N43" s="39"/>
      <c r="O43" s="39" t="str">
        <f t="shared" si="13"/>
        <v>-</v>
      </c>
      <c r="P43" s="39"/>
      <c r="Q43" s="39">
        <f t="shared" si="14"/>
        <v>42.364532019704434</v>
      </c>
      <c r="R43" s="39"/>
      <c r="S43" s="39">
        <f t="shared" si="14"/>
        <v>1.4778325123152709</v>
      </c>
      <c r="T43" s="39"/>
      <c r="U43" s="39">
        <f t="shared" si="15"/>
        <v>51.724137931034484</v>
      </c>
      <c r="V43" s="39"/>
      <c r="W43" s="39">
        <f t="shared" si="16"/>
        <v>1.4563106796116505</v>
      </c>
      <c r="Y43" s="39">
        <f t="shared" si="17"/>
        <v>0.48543689320388345</v>
      </c>
    </row>
    <row r="44" spans="1:25" ht="12" customHeight="1" x14ac:dyDescent="0.2">
      <c r="A44" s="2" t="s">
        <v>21</v>
      </c>
      <c r="C44" s="39">
        <f t="shared" si="7"/>
        <v>100</v>
      </c>
      <c r="D44" s="4"/>
      <c r="E44" s="39">
        <f t="shared" si="8"/>
        <v>2.2727272727272729</v>
      </c>
      <c r="F44" s="39"/>
      <c r="G44" s="39">
        <f t="shared" si="9"/>
        <v>2.6515151515151514</v>
      </c>
      <c r="H44" s="4"/>
      <c r="I44" s="39" t="str">
        <f t="shared" si="10"/>
        <v>-</v>
      </c>
      <c r="J44" s="4"/>
      <c r="K44" s="39">
        <f t="shared" si="11"/>
        <v>0.63131313131313127</v>
      </c>
      <c r="L44" s="39"/>
      <c r="M44" s="39">
        <f t="shared" si="12"/>
        <v>1.1363636363636365</v>
      </c>
      <c r="N44" s="39"/>
      <c r="O44" s="39">
        <f t="shared" si="13"/>
        <v>0.12626262626262627</v>
      </c>
      <c r="P44" s="39"/>
      <c r="Q44" s="39">
        <f t="shared" si="14"/>
        <v>42.171717171717169</v>
      </c>
      <c r="R44" s="39"/>
      <c r="S44" s="39">
        <f t="shared" si="14"/>
        <v>1.0101010101010102</v>
      </c>
      <c r="T44" s="39"/>
      <c r="U44" s="39">
        <f t="shared" si="15"/>
        <v>50</v>
      </c>
      <c r="V44" s="39"/>
      <c r="W44" s="39">
        <f t="shared" si="16"/>
        <v>0.87609511889862324</v>
      </c>
      <c r="Y44" s="39">
        <f t="shared" si="17"/>
        <v>0.50062578222778475</v>
      </c>
    </row>
    <row r="45" spans="1:25" ht="12" customHeight="1" x14ac:dyDescent="0.2">
      <c r="A45" s="2" t="s">
        <v>22</v>
      </c>
      <c r="C45" s="39">
        <f t="shared" si="7"/>
        <v>100</v>
      </c>
      <c r="D45" s="4"/>
      <c r="E45" s="39" t="str">
        <f t="shared" si="8"/>
        <v>-</v>
      </c>
      <c r="F45" s="39"/>
      <c r="G45" s="39">
        <f t="shared" si="9"/>
        <v>1.5625</v>
      </c>
      <c r="H45" s="4"/>
      <c r="I45" s="39" t="str">
        <f t="shared" si="10"/>
        <v>-</v>
      </c>
      <c r="J45" s="4"/>
      <c r="K45" s="39">
        <f t="shared" si="11"/>
        <v>1.5625</v>
      </c>
      <c r="L45" s="39"/>
      <c r="M45" s="39" t="str">
        <f t="shared" si="12"/>
        <v>-</v>
      </c>
      <c r="N45" s="39"/>
      <c r="O45" s="39" t="str">
        <f t="shared" si="13"/>
        <v>-</v>
      </c>
      <c r="P45" s="39"/>
      <c r="Q45" s="39">
        <f t="shared" si="14"/>
        <v>50</v>
      </c>
      <c r="R45" s="39"/>
      <c r="S45" s="39" t="str">
        <f t="shared" si="14"/>
        <v>-</v>
      </c>
      <c r="T45" s="39"/>
      <c r="U45" s="39">
        <f t="shared" si="15"/>
        <v>46.875</v>
      </c>
      <c r="V45" s="39"/>
      <c r="W45" s="39" t="str">
        <f t="shared" si="16"/>
        <v>-</v>
      </c>
      <c r="Y45" s="39" t="str">
        <f t="shared" si="17"/>
        <v>-</v>
      </c>
    </row>
    <row r="46" spans="1:25" ht="12" customHeight="1" x14ac:dyDescent="0.2">
      <c r="A46" s="2" t="s">
        <v>23</v>
      </c>
      <c r="C46" s="39">
        <f t="shared" si="7"/>
        <v>100</v>
      </c>
      <c r="D46" s="4"/>
      <c r="E46" s="39">
        <f t="shared" si="8"/>
        <v>3.5856573705179287</v>
      </c>
      <c r="F46" s="39"/>
      <c r="G46" s="39">
        <f t="shared" si="9"/>
        <v>2.5896414342629481</v>
      </c>
      <c r="H46" s="4"/>
      <c r="I46" s="39">
        <f t="shared" si="10"/>
        <v>0.19920318725099601</v>
      </c>
      <c r="J46" s="4"/>
      <c r="K46" s="39">
        <f t="shared" si="11"/>
        <v>1.394422310756972</v>
      </c>
      <c r="L46" s="39"/>
      <c r="M46" s="39">
        <f t="shared" si="12"/>
        <v>1.1952191235059761</v>
      </c>
      <c r="N46" s="39"/>
      <c r="O46" s="39" t="str">
        <f t="shared" si="13"/>
        <v>-</v>
      </c>
      <c r="P46" s="39"/>
      <c r="Q46" s="39">
        <f t="shared" si="14"/>
        <v>37.848605577689241</v>
      </c>
      <c r="R46" s="39"/>
      <c r="S46" s="39">
        <f t="shared" si="14"/>
        <v>0.99601593625498008</v>
      </c>
      <c r="T46" s="39"/>
      <c r="U46" s="39">
        <f t="shared" si="15"/>
        <v>52.191235059760956</v>
      </c>
      <c r="V46" s="39"/>
      <c r="W46" s="39">
        <f t="shared" si="16"/>
        <v>0.3968253968253968</v>
      </c>
      <c r="Y46" s="39" t="str">
        <f t="shared" si="17"/>
        <v>-</v>
      </c>
    </row>
    <row r="47" spans="1:25" ht="12" customHeight="1" x14ac:dyDescent="0.2">
      <c r="A47" s="2" t="s">
        <v>24</v>
      </c>
      <c r="C47" s="39">
        <f t="shared" si="7"/>
        <v>100</v>
      </c>
      <c r="D47" s="4"/>
      <c r="E47" s="39">
        <f t="shared" si="8"/>
        <v>3.8314176245210727</v>
      </c>
      <c r="F47" s="39"/>
      <c r="G47" s="39">
        <f t="shared" si="9"/>
        <v>1.1494252873563218</v>
      </c>
      <c r="H47" s="4"/>
      <c r="I47" s="39">
        <f t="shared" si="10"/>
        <v>0.38314176245210724</v>
      </c>
      <c r="J47" s="4"/>
      <c r="K47" s="39">
        <f t="shared" si="11"/>
        <v>0.76628352490421447</v>
      </c>
      <c r="L47" s="39"/>
      <c r="M47" s="39">
        <f t="shared" si="12"/>
        <v>0.76628352490421447</v>
      </c>
      <c r="N47" s="39"/>
      <c r="O47" s="39">
        <f t="shared" si="13"/>
        <v>0.38314176245210724</v>
      </c>
      <c r="P47" s="39"/>
      <c r="Q47" s="39">
        <f t="shared" si="14"/>
        <v>40.996168582375482</v>
      </c>
      <c r="R47" s="39"/>
      <c r="S47" s="39">
        <f t="shared" si="14"/>
        <v>0.76628352490421447</v>
      </c>
      <c r="T47" s="39"/>
      <c r="U47" s="39">
        <f t="shared" si="15"/>
        <v>50.957854406130267</v>
      </c>
      <c r="V47" s="39"/>
      <c r="W47" s="39">
        <f t="shared" si="16"/>
        <v>0.38167938931297707</v>
      </c>
      <c r="Y47" s="39">
        <f t="shared" si="17"/>
        <v>0.38167938931297707</v>
      </c>
    </row>
    <row r="48" spans="1:25" ht="17.25" customHeight="1" x14ac:dyDescent="0.2">
      <c r="A48" s="2" t="s">
        <v>25</v>
      </c>
      <c r="C48" s="39">
        <f t="shared" si="7"/>
        <v>100</v>
      </c>
      <c r="D48" s="39"/>
      <c r="E48" s="39">
        <f t="shared" si="8"/>
        <v>4.0657292901914284</v>
      </c>
      <c r="F48" s="39"/>
      <c r="G48" s="39">
        <f t="shared" si="9"/>
        <v>1.9481619515500592</v>
      </c>
      <c r="H48" s="4"/>
      <c r="I48" s="39">
        <f t="shared" si="10"/>
        <v>0.30492969676435711</v>
      </c>
      <c r="J48" s="4"/>
      <c r="K48" s="39">
        <f t="shared" si="11"/>
        <v>1.2874809418939523</v>
      </c>
      <c r="L48" s="39"/>
      <c r="M48" s="39">
        <f t="shared" si="12"/>
        <v>1.0164323225478571</v>
      </c>
      <c r="N48" s="39"/>
      <c r="O48" s="39">
        <f t="shared" si="13"/>
        <v>0.38963239031001184</v>
      </c>
      <c r="P48" s="39"/>
      <c r="Q48" s="39">
        <f t="shared" si="14"/>
        <v>37.845163476198543</v>
      </c>
      <c r="R48" s="39"/>
      <c r="S48" s="39">
        <f t="shared" si="14"/>
        <v>0.47433508385566664</v>
      </c>
      <c r="T48" s="39"/>
      <c r="U48" s="39">
        <f t="shared" si="15"/>
        <v>52.668134846688119</v>
      </c>
      <c r="V48" s="39"/>
      <c r="W48" s="39">
        <f t="shared" si="16"/>
        <v>0.45531197301854975</v>
      </c>
      <c r="Y48" s="39">
        <f t="shared" si="17"/>
        <v>8.4317032040472167E-2</v>
      </c>
    </row>
    <row r="49" spans="1:27" ht="17.25" customHeight="1" x14ac:dyDescent="0.2">
      <c r="A49" s="2" t="s">
        <v>26</v>
      </c>
      <c r="C49" s="39">
        <f t="shared" si="7"/>
        <v>100</v>
      </c>
      <c r="D49" s="39"/>
      <c r="E49" s="39">
        <f t="shared" si="8"/>
        <v>2.7400336889387984</v>
      </c>
      <c r="F49" s="39"/>
      <c r="G49" s="39">
        <f t="shared" si="9"/>
        <v>2.0774845592363844</v>
      </c>
      <c r="H49" s="4"/>
      <c r="I49" s="39">
        <f t="shared" si="10"/>
        <v>0.12352610892756878</v>
      </c>
      <c r="J49" s="4"/>
      <c r="K49" s="39">
        <f t="shared" si="11"/>
        <v>1.403705783267827</v>
      </c>
      <c r="L49" s="39"/>
      <c r="M49" s="39">
        <f t="shared" si="12"/>
        <v>0.85345311622683895</v>
      </c>
      <c r="N49" s="39"/>
      <c r="O49" s="39">
        <f t="shared" si="13"/>
        <v>0.29197080291970801</v>
      </c>
      <c r="P49" s="39"/>
      <c r="Q49" s="39">
        <f t="shared" si="14"/>
        <v>42.717574396406519</v>
      </c>
      <c r="R49" s="39"/>
      <c r="S49" s="39">
        <f t="shared" si="14"/>
        <v>0.94329028635597978</v>
      </c>
      <c r="T49" s="39"/>
      <c r="U49" s="39">
        <f t="shared" si="15"/>
        <v>48.848961257720383</v>
      </c>
      <c r="V49" s="39"/>
      <c r="W49" s="39">
        <f t="shared" si="16"/>
        <v>0.54724145633236543</v>
      </c>
      <c r="Y49" s="39">
        <f t="shared" si="17"/>
        <v>0.21219566674112131</v>
      </c>
    </row>
    <row r="50" spans="1:27" ht="12" customHeight="1" x14ac:dyDescent="0.2">
      <c r="A50" s="35" t="s">
        <v>45</v>
      </c>
      <c r="C50" s="39">
        <f t="shared" si="7"/>
        <v>100</v>
      </c>
      <c r="D50" s="39"/>
      <c r="E50" s="39">
        <f t="shared" si="8"/>
        <v>2.5383326890864577</v>
      </c>
      <c r="F50" s="39"/>
      <c r="G50" s="39">
        <f t="shared" si="9"/>
        <v>1.9327406262079627</v>
      </c>
      <c r="H50" s="4"/>
      <c r="I50" s="39">
        <f t="shared" si="10"/>
        <v>0.11596443757247778</v>
      </c>
      <c r="J50" s="4"/>
      <c r="K50" s="39">
        <f t="shared" si="11"/>
        <v>1.2756088132972556</v>
      </c>
      <c r="L50" s="39"/>
      <c r="M50" s="39">
        <f t="shared" si="12"/>
        <v>0.87617575054760988</v>
      </c>
      <c r="N50" s="39"/>
      <c r="O50" s="39">
        <f t="shared" si="13"/>
        <v>0.28346862517716787</v>
      </c>
      <c r="P50" s="39"/>
      <c r="Q50" s="39">
        <f t="shared" si="14"/>
        <v>42.159515526349693</v>
      </c>
      <c r="R50" s="39"/>
      <c r="S50" s="39">
        <f t="shared" si="14"/>
        <v>0.96637031310398136</v>
      </c>
      <c r="T50" s="39"/>
      <c r="U50" s="39">
        <f t="shared" si="15"/>
        <v>49.851823218657387</v>
      </c>
      <c r="V50" s="39"/>
      <c r="W50" s="39">
        <f t="shared" si="16"/>
        <v>0.57647963105303612</v>
      </c>
      <c r="Y50" s="39">
        <f t="shared" si="17"/>
        <v>0.2177811939533692</v>
      </c>
    </row>
    <row r="51" spans="1:27" ht="12" customHeight="1" x14ac:dyDescent="0.2">
      <c r="A51" s="35" t="s">
        <v>46</v>
      </c>
      <c r="C51" s="39">
        <f t="shared" si="7"/>
        <v>100</v>
      </c>
      <c r="D51" s="39"/>
      <c r="E51" s="39">
        <f t="shared" si="8"/>
        <v>4.1083916083916083</v>
      </c>
      <c r="F51" s="39"/>
      <c r="G51" s="39">
        <f t="shared" si="9"/>
        <v>3.0594405594405596</v>
      </c>
      <c r="H51" s="4"/>
      <c r="I51" s="39">
        <f t="shared" si="10"/>
        <v>0.17482517482517482</v>
      </c>
      <c r="J51" s="4"/>
      <c r="K51" s="39">
        <f t="shared" si="11"/>
        <v>2.2727272727272729</v>
      </c>
      <c r="L51" s="39"/>
      <c r="M51" s="39">
        <f t="shared" si="12"/>
        <v>0.69930069930069927</v>
      </c>
      <c r="N51" s="39"/>
      <c r="O51" s="39">
        <f t="shared" si="13"/>
        <v>0.34965034965034963</v>
      </c>
      <c r="P51" s="39"/>
      <c r="Q51" s="39">
        <f t="shared" si="14"/>
        <v>46.503496503496507</v>
      </c>
      <c r="R51" s="39"/>
      <c r="S51" s="39">
        <f t="shared" si="14"/>
        <v>0.78671328671328677</v>
      </c>
      <c r="T51" s="39"/>
      <c r="U51" s="39">
        <f t="shared" si="15"/>
        <v>42.045454545454547</v>
      </c>
      <c r="V51" s="39"/>
      <c r="W51" s="39">
        <f t="shared" si="16"/>
        <v>0.34843205574912894</v>
      </c>
      <c r="Y51" s="39">
        <f t="shared" si="17"/>
        <v>0.17421602787456447</v>
      </c>
    </row>
    <row r="52" spans="1:27" ht="17.25" customHeight="1" x14ac:dyDescent="0.2">
      <c r="A52" s="1" t="s">
        <v>47</v>
      </c>
      <c r="C52" s="41">
        <f t="shared" si="7"/>
        <v>100</v>
      </c>
      <c r="D52" s="41"/>
      <c r="E52" s="41">
        <f t="shared" si="8"/>
        <v>3.2685035116153429</v>
      </c>
      <c r="F52" s="39"/>
      <c r="G52" s="41">
        <f t="shared" si="9"/>
        <v>2.025931928687196</v>
      </c>
      <c r="H52" s="4"/>
      <c r="I52" s="41">
        <f t="shared" si="10"/>
        <v>0.19584008643976228</v>
      </c>
      <c r="J52" s="4"/>
      <c r="K52" s="41">
        <f t="shared" si="11"/>
        <v>1.3573743922204213</v>
      </c>
      <c r="L52" s="39"/>
      <c r="M52" s="41">
        <f t="shared" si="12"/>
        <v>0.91842247433819557</v>
      </c>
      <c r="N52" s="39"/>
      <c r="O52" s="41">
        <f t="shared" si="13"/>
        <v>0.33090221501890871</v>
      </c>
      <c r="P52" s="39"/>
      <c r="Q52" s="41">
        <f t="shared" si="14"/>
        <v>40.775256618044295</v>
      </c>
      <c r="R52" s="41"/>
      <c r="S52" s="41">
        <f t="shared" si="14"/>
        <v>0.75634792004321993</v>
      </c>
      <c r="T52" s="39"/>
      <c r="U52" s="41">
        <f t="shared" si="15"/>
        <v>50.371420853592653</v>
      </c>
      <c r="V52" s="39"/>
      <c r="W52" s="41">
        <f t="shared" si="16"/>
        <v>0.51061542596076326</v>
      </c>
      <c r="Y52" s="41">
        <f t="shared" si="17"/>
        <v>0.16124697661918838</v>
      </c>
    </row>
    <row r="53" spans="1:27" ht="17.25" customHeight="1" x14ac:dyDescent="0.2">
      <c r="A53" s="2" t="s">
        <v>48</v>
      </c>
      <c r="C53" s="10">
        <f>SUM(E53:V53)</f>
        <v>100</v>
      </c>
      <c r="D53" s="10"/>
      <c r="E53" s="10">
        <f>E29/$C29*100</f>
        <v>4.4440380395025603</v>
      </c>
      <c r="G53" s="10">
        <f>G29/$C29*100</f>
        <v>2.3408924652523777</v>
      </c>
      <c r="I53" s="10">
        <f>I29/$C29*100</f>
        <v>0.14630577907827361</v>
      </c>
      <c r="K53" s="10">
        <f>K29/$C29*100</f>
        <v>1.2070226773957571</v>
      </c>
      <c r="M53" s="40">
        <f>M29/$C29*100</f>
        <v>1.1521580102414046</v>
      </c>
      <c r="O53" s="10">
        <f>O29/$C29*100</f>
        <v>0.51207022677395753</v>
      </c>
      <c r="Q53" s="10">
        <f>Q29/$C29*100</f>
        <v>42.959034381858089</v>
      </c>
      <c r="R53" s="10"/>
      <c r="S53" s="10">
        <f>S29/$C29*100</f>
        <v>0.43891733723482074</v>
      </c>
      <c r="U53" s="10">
        <f>U29/$C29*100</f>
        <v>46.799561082662763</v>
      </c>
      <c r="W53" s="39">
        <f t="shared" si="16"/>
        <v>0.50946142649199422</v>
      </c>
      <c r="Y53" s="39">
        <f t="shared" si="17"/>
        <v>5.4585152838427943E-2</v>
      </c>
      <c r="AA53" s="42"/>
    </row>
    <row r="54" spans="1:27" ht="12" customHeight="1" x14ac:dyDescent="0.2">
      <c r="A54" s="2" t="s">
        <v>79</v>
      </c>
      <c r="C54" s="10"/>
      <c r="D54" s="10"/>
      <c r="E54" s="10"/>
      <c r="G54" s="10"/>
      <c r="I54" s="10"/>
      <c r="K54" s="10"/>
      <c r="M54" s="40"/>
      <c r="O54" s="10"/>
      <c r="Q54" s="10"/>
      <c r="R54" s="10"/>
      <c r="S54" s="10"/>
      <c r="U54" s="10"/>
      <c r="W54" s="39"/>
      <c r="Y54" s="39"/>
      <c r="AA54" s="42"/>
    </row>
    <row r="55" spans="1:27" ht="12" customHeight="1" thickBot="1" x14ac:dyDescent="0.25">
      <c r="A55" s="3" t="s">
        <v>55</v>
      </c>
      <c r="B55" s="3"/>
      <c r="C55" s="19">
        <f>SUM(E55:V55)</f>
        <v>100</v>
      </c>
      <c r="D55" s="19"/>
      <c r="E55" s="19">
        <f>E31/$C31*100</f>
        <v>2.5802997858672376</v>
      </c>
      <c r="F55" s="3"/>
      <c r="G55" s="19">
        <f>G31/$C31*100</f>
        <v>1.8415417558886511</v>
      </c>
      <c r="H55" s="3"/>
      <c r="I55" s="19">
        <f>I31/$C31*100</f>
        <v>0.22483940042826553</v>
      </c>
      <c r="J55" s="3"/>
      <c r="K55" s="19">
        <f>K31/$C31*100</f>
        <v>1.4453961456102784</v>
      </c>
      <c r="L55" s="3"/>
      <c r="M55" s="19">
        <f>M31/$C31*100</f>
        <v>0.78158458244111351</v>
      </c>
      <c r="N55" s="3"/>
      <c r="O55" s="19">
        <f>O31/$C31*100</f>
        <v>0.22483940042826553</v>
      </c>
      <c r="P55" s="3"/>
      <c r="Q55" s="19">
        <f>Q31/$C31*100</f>
        <v>39.496788008565311</v>
      </c>
      <c r="R55" s="19"/>
      <c r="S55" s="43">
        <f t="shared" ref="S55" si="18">IF(S31="-","-",S31/$C31*100)</f>
        <v>0.94218415417558887</v>
      </c>
      <c r="T55" s="3"/>
      <c r="U55" s="19">
        <f>U31/$C31*100</f>
        <v>52.462526766595289</v>
      </c>
      <c r="V55" s="3"/>
      <c r="W55" s="43">
        <f t="shared" ref="W55" si="19">IF(W31="-","-",W31/$AA31*100)</f>
        <v>0.5112910097997444</v>
      </c>
      <c r="X55" s="3"/>
      <c r="Y55" s="43">
        <f t="shared" ref="Y55" si="20">IF(Y31="-","-",Y31/$AA31*100)</f>
        <v>0.22368981678738817</v>
      </c>
      <c r="AA55" s="34"/>
    </row>
    <row r="56" spans="1:27" ht="12" customHeight="1" x14ac:dyDescent="0.2">
      <c r="A56" s="20" t="s">
        <v>33</v>
      </c>
    </row>
    <row r="57" spans="1:27" ht="10.5" customHeight="1" x14ac:dyDescent="0.2">
      <c r="A57" s="20" t="s">
        <v>91</v>
      </c>
    </row>
    <row r="58" spans="1:27" x14ac:dyDescent="0.2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7" ht="12.75" x14ac:dyDescent="0.2">
      <c r="A59" s="60" t="s">
        <v>88</v>
      </c>
    </row>
  </sheetData>
  <mergeCells count="3">
    <mergeCell ref="W6:X6"/>
    <mergeCell ref="C5:U5"/>
    <mergeCell ref="C6:D6"/>
  </mergeCells>
  <pageMargins left="0.31496062992125984" right="0.11811023622047245" top="0.74803149606299213" bottom="0.74803149606299213" header="0.31496062992125984" footer="0.31496062992125984"/>
  <pageSetup paperSize="9" orientation="portrait" r:id="rId1"/>
  <ignoredErrors>
    <ignoredError sqref="C9:C24 C29 U26:Y2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BE175-85C9-4F73-B07D-B1259DE106D7}">
  <dimension ref="A1:AB34"/>
  <sheetViews>
    <sheetView showGridLines="0" workbookViewId="0"/>
  </sheetViews>
  <sheetFormatPr defaultRowHeight="12" x14ac:dyDescent="0.2"/>
  <cols>
    <col min="1" max="1" width="9.140625" style="2"/>
    <col min="2" max="2" width="3.7109375" style="2" customWidth="1"/>
    <col min="3" max="3" width="5.42578125" style="2" customWidth="1"/>
    <col min="4" max="4" width="5.85546875" style="2" customWidth="1"/>
    <col min="5" max="5" width="1.42578125" style="2" customWidth="1"/>
    <col min="6" max="6" width="7.42578125" style="2" customWidth="1"/>
    <col min="7" max="7" width="6.42578125" style="2" customWidth="1"/>
    <col min="8" max="8" width="1.42578125" style="2" customWidth="1"/>
    <col min="9" max="9" width="6" style="2" customWidth="1"/>
    <col min="10" max="10" width="6.85546875" style="2" customWidth="1"/>
    <col min="11" max="11" width="1.5703125" style="2" customWidth="1"/>
    <col min="12" max="12" width="5" style="2" customWidth="1"/>
    <col min="13" max="13" width="6.28515625" style="2" customWidth="1"/>
    <col min="14" max="14" width="1.28515625" style="2" customWidth="1"/>
    <col min="15" max="15" width="5.140625" style="2" customWidth="1"/>
    <col min="16" max="16" width="5.85546875" style="2" customWidth="1"/>
    <col min="17" max="17" width="1.28515625" style="2" customWidth="1"/>
    <col min="18" max="18" width="5.7109375" style="2" customWidth="1"/>
    <col min="19" max="19" width="0.5703125" style="2" customWidth="1"/>
    <col min="20" max="20" width="9.140625" style="2"/>
    <col min="21" max="21" width="9.85546875" style="2" bestFit="1" customWidth="1"/>
    <col min="22" max="27" width="9.140625" style="2"/>
    <col min="28" max="28" width="9.28515625" style="2" bestFit="1" customWidth="1"/>
    <col min="29" max="16384" width="9.140625" style="2"/>
  </cols>
  <sheetData>
    <row r="1" spans="1:26" x14ac:dyDescent="0.2">
      <c r="A1" s="62" t="s">
        <v>92</v>
      </c>
    </row>
    <row r="2" spans="1:26" ht="28.5" customHeight="1" x14ac:dyDescent="0.2">
      <c r="A2" s="1" t="s">
        <v>50</v>
      </c>
      <c r="B2" s="1"/>
      <c r="E2" s="1"/>
      <c r="S2" s="9"/>
      <c r="W2" s="9"/>
    </row>
    <row r="3" spans="1:26" x14ac:dyDescent="0.2">
      <c r="A3" s="1" t="s">
        <v>38</v>
      </c>
      <c r="B3" s="1"/>
      <c r="E3" s="1"/>
      <c r="S3" s="9"/>
      <c r="W3" s="9"/>
    </row>
    <row r="4" spans="1:26" ht="3.75" customHeight="1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9"/>
      <c r="W4" s="9"/>
    </row>
    <row r="5" spans="1:26" ht="13.5" customHeight="1" x14ac:dyDescent="0.2">
      <c r="C5" s="68" t="s">
        <v>39</v>
      </c>
      <c r="D5" s="68"/>
      <c r="E5" s="68"/>
      <c r="F5" s="68"/>
      <c r="G5" s="68"/>
      <c r="H5" s="68"/>
      <c r="I5" s="68"/>
      <c r="J5" s="68"/>
      <c r="L5" s="73" t="s">
        <v>40</v>
      </c>
      <c r="M5" s="73"/>
      <c r="O5" s="6" t="s">
        <v>42</v>
      </c>
      <c r="P5" s="6"/>
      <c r="R5" s="4" t="s">
        <v>94</v>
      </c>
      <c r="S5" s="9"/>
      <c r="W5" s="9"/>
    </row>
    <row r="6" spans="1:26" ht="13.5" customHeight="1" x14ac:dyDescent="0.2">
      <c r="A6" s="2" t="s">
        <v>0</v>
      </c>
      <c r="C6" s="68" t="s">
        <v>4</v>
      </c>
      <c r="D6" s="68"/>
      <c r="F6" s="71" t="s">
        <v>63</v>
      </c>
      <c r="G6" s="71"/>
      <c r="I6" s="72" t="s">
        <v>41</v>
      </c>
      <c r="J6" s="72"/>
      <c r="L6" s="4" t="s">
        <v>7</v>
      </c>
      <c r="M6" s="4" t="s">
        <v>51</v>
      </c>
      <c r="N6" s="4"/>
      <c r="O6" s="4" t="s">
        <v>7</v>
      </c>
      <c r="P6" s="4" t="s">
        <v>51</v>
      </c>
      <c r="R6" s="2" t="s">
        <v>95</v>
      </c>
      <c r="S6" s="9"/>
      <c r="W6" s="9"/>
    </row>
    <row r="7" spans="1:26" ht="13.5" customHeight="1" x14ac:dyDescent="0.2">
      <c r="A7" s="6"/>
      <c r="B7" s="6"/>
      <c r="C7" s="8" t="s">
        <v>7</v>
      </c>
      <c r="D7" s="8" t="s">
        <v>52</v>
      </c>
      <c r="E7" s="6"/>
      <c r="F7" s="8" t="s">
        <v>7</v>
      </c>
      <c r="G7" s="8" t="s">
        <v>52</v>
      </c>
      <c r="H7" s="8"/>
      <c r="I7" s="8" t="s">
        <v>7</v>
      </c>
      <c r="J7" s="8" t="s">
        <v>52</v>
      </c>
      <c r="K7" s="6"/>
      <c r="L7" s="6"/>
      <c r="M7" s="6" t="s">
        <v>53</v>
      </c>
      <c r="N7" s="6"/>
      <c r="O7" s="6"/>
      <c r="P7" s="6" t="s">
        <v>53</v>
      </c>
      <c r="Q7" s="6"/>
      <c r="R7" s="6"/>
      <c r="S7" s="9"/>
      <c r="W7" s="9"/>
    </row>
    <row r="8" spans="1:26" ht="17.25" customHeight="1" x14ac:dyDescent="0.2">
      <c r="A8" s="2" t="s">
        <v>10</v>
      </c>
      <c r="C8" s="30">
        <f t="shared" ref="C8:D23" si="0">SUM(F8,I8)</f>
        <v>269</v>
      </c>
      <c r="D8" s="44">
        <f t="shared" si="0"/>
        <v>100</v>
      </c>
      <c r="F8" s="30">
        <v>156</v>
      </c>
      <c r="G8" s="44">
        <f t="shared" ref="G8:G28" si="1">F8/C8*100</f>
        <v>57.992565055762078</v>
      </c>
      <c r="I8" s="30">
        <v>113</v>
      </c>
      <c r="J8" s="44">
        <f t="shared" ref="J8:J28" si="2">I8/C8*100</f>
        <v>42.007434944237922</v>
      </c>
      <c r="L8" s="30">
        <v>4</v>
      </c>
      <c r="M8" s="44">
        <f>IF(L8="-","-",L8/R8*100)</f>
        <v>1.4652014652014651</v>
      </c>
      <c r="N8" s="44"/>
      <c r="O8" s="31">
        <v>1</v>
      </c>
      <c r="P8" s="44">
        <f>IF(O8="-","-",O8/R8*100)</f>
        <v>0.36630036630036628</v>
      </c>
      <c r="R8" s="30">
        <f t="shared" ref="R8:R23" si="3">SUM(L8,C8)</f>
        <v>273</v>
      </c>
      <c r="S8" s="9"/>
      <c r="W8" s="9"/>
    </row>
    <row r="9" spans="1:26" ht="13.5" customHeight="1" x14ac:dyDescent="0.2">
      <c r="A9" s="2" t="s">
        <v>11</v>
      </c>
      <c r="C9" s="30">
        <f t="shared" si="0"/>
        <v>510</v>
      </c>
      <c r="D9" s="44">
        <f t="shared" si="0"/>
        <v>100</v>
      </c>
      <c r="F9" s="30">
        <v>222</v>
      </c>
      <c r="G9" s="44">
        <f t="shared" si="1"/>
        <v>43.529411764705884</v>
      </c>
      <c r="I9" s="30">
        <v>288</v>
      </c>
      <c r="J9" s="44">
        <f t="shared" si="2"/>
        <v>56.470588235294116</v>
      </c>
      <c r="L9" s="30">
        <v>1</v>
      </c>
      <c r="M9" s="44">
        <f t="shared" ref="M9:M26" si="4">IF(L9="-","-",L9/R9*100)</f>
        <v>0.19569471624266144</v>
      </c>
      <c r="N9" s="44"/>
      <c r="O9" s="30">
        <v>1</v>
      </c>
      <c r="P9" s="44">
        <f t="shared" ref="P9:P27" si="5">IF(O9="-","-",O9/R9*100)</f>
        <v>0.19569471624266144</v>
      </c>
      <c r="R9" s="30">
        <f t="shared" si="3"/>
        <v>511</v>
      </c>
      <c r="S9" s="9"/>
      <c r="W9" s="9"/>
    </row>
    <row r="10" spans="1:26" ht="13.5" customHeight="1" x14ac:dyDescent="0.2">
      <c r="A10" s="2" t="s">
        <v>12</v>
      </c>
      <c r="C10" s="30">
        <f t="shared" si="0"/>
        <v>1169</v>
      </c>
      <c r="D10" s="44">
        <f t="shared" si="0"/>
        <v>100</v>
      </c>
      <c r="F10" s="30">
        <v>489</v>
      </c>
      <c r="G10" s="44">
        <f t="shared" si="1"/>
        <v>41.830624465355001</v>
      </c>
      <c r="I10" s="30">
        <v>680</v>
      </c>
      <c r="J10" s="44">
        <f t="shared" si="2"/>
        <v>58.169375534644999</v>
      </c>
      <c r="L10" s="30">
        <v>5</v>
      </c>
      <c r="M10" s="44">
        <f t="shared" si="4"/>
        <v>0.42589437819420783</v>
      </c>
      <c r="N10" s="44"/>
      <c r="O10" s="30">
        <v>2</v>
      </c>
      <c r="P10" s="44">
        <f t="shared" si="5"/>
        <v>0.17035775127768313</v>
      </c>
      <c r="R10" s="30">
        <f t="shared" si="3"/>
        <v>1174</v>
      </c>
      <c r="S10" s="9"/>
      <c r="W10" s="9"/>
    </row>
    <row r="11" spans="1:26" ht="13.5" customHeight="1" x14ac:dyDescent="0.2">
      <c r="A11" s="2" t="s">
        <v>13</v>
      </c>
      <c r="C11" s="30">
        <f t="shared" si="0"/>
        <v>240</v>
      </c>
      <c r="D11" s="44">
        <f t="shared" si="0"/>
        <v>100</v>
      </c>
      <c r="F11" s="30">
        <v>135</v>
      </c>
      <c r="G11" s="44">
        <f t="shared" si="1"/>
        <v>56.25</v>
      </c>
      <c r="I11" s="30">
        <v>105</v>
      </c>
      <c r="J11" s="44">
        <f t="shared" si="2"/>
        <v>43.75</v>
      </c>
      <c r="L11" s="31">
        <v>2</v>
      </c>
      <c r="M11" s="44">
        <f t="shared" si="4"/>
        <v>0.82644628099173556</v>
      </c>
      <c r="N11" s="44"/>
      <c r="O11" s="31">
        <v>1</v>
      </c>
      <c r="P11" s="44">
        <f t="shared" si="5"/>
        <v>0.41322314049586778</v>
      </c>
      <c r="R11" s="30">
        <f t="shared" si="3"/>
        <v>242</v>
      </c>
      <c r="S11" s="31"/>
      <c r="T11" s="30"/>
      <c r="V11" s="30"/>
      <c r="W11" s="30"/>
      <c r="X11" s="30"/>
      <c r="Z11" s="4"/>
    </row>
    <row r="12" spans="1:26" ht="13.5" customHeight="1" x14ac:dyDescent="0.2">
      <c r="A12" s="2" t="s">
        <v>14</v>
      </c>
      <c r="C12" s="30">
        <f t="shared" si="0"/>
        <v>255</v>
      </c>
      <c r="D12" s="44">
        <f t="shared" si="0"/>
        <v>100</v>
      </c>
      <c r="F12" s="30">
        <v>102</v>
      </c>
      <c r="G12" s="44">
        <f t="shared" si="1"/>
        <v>40</v>
      </c>
      <c r="I12" s="30">
        <v>153</v>
      </c>
      <c r="J12" s="44">
        <f t="shared" si="2"/>
        <v>60</v>
      </c>
      <c r="L12" s="30" t="s">
        <v>44</v>
      </c>
      <c r="M12" s="44" t="str">
        <f t="shared" si="4"/>
        <v>-</v>
      </c>
      <c r="N12" s="44"/>
      <c r="O12" s="31" t="s">
        <v>44</v>
      </c>
      <c r="P12" s="44" t="str">
        <f t="shared" si="5"/>
        <v>-</v>
      </c>
      <c r="R12" s="30">
        <f t="shared" si="3"/>
        <v>255</v>
      </c>
      <c r="S12" s="31"/>
      <c r="T12" s="30"/>
      <c r="V12" s="30"/>
      <c r="W12" s="30"/>
      <c r="X12" s="30"/>
      <c r="Z12" s="4"/>
    </row>
    <row r="13" spans="1:26" ht="17.25" customHeight="1" x14ac:dyDescent="0.2">
      <c r="A13" s="2" t="s">
        <v>15</v>
      </c>
      <c r="C13" s="30">
        <f t="shared" si="0"/>
        <v>758</v>
      </c>
      <c r="D13" s="44">
        <f t="shared" si="0"/>
        <v>100</v>
      </c>
      <c r="F13" s="30">
        <v>294</v>
      </c>
      <c r="G13" s="44">
        <f t="shared" si="1"/>
        <v>38.786279683377309</v>
      </c>
      <c r="I13" s="30">
        <v>464</v>
      </c>
      <c r="J13" s="44">
        <f t="shared" si="2"/>
        <v>61.213720316622691</v>
      </c>
      <c r="L13" s="30">
        <v>6</v>
      </c>
      <c r="M13" s="44">
        <f t="shared" si="4"/>
        <v>0.78534031413612559</v>
      </c>
      <c r="N13" s="44"/>
      <c r="O13" s="30" t="s">
        <v>44</v>
      </c>
      <c r="P13" s="44" t="str">
        <f t="shared" si="5"/>
        <v>-</v>
      </c>
      <c r="R13" s="30">
        <f t="shared" si="3"/>
        <v>764</v>
      </c>
      <c r="S13" s="30"/>
      <c r="T13" s="30"/>
      <c r="V13" s="30"/>
      <c r="W13" s="30"/>
      <c r="X13" s="30"/>
      <c r="Z13" s="4"/>
    </row>
    <row r="14" spans="1:26" ht="13.5" customHeight="1" x14ac:dyDescent="0.2">
      <c r="A14" s="2" t="s">
        <v>16</v>
      </c>
      <c r="C14" s="30">
        <f t="shared" si="0"/>
        <v>2663</v>
      </c>
      <c r="D14" s="44">
        <f t="shared" si="0"/>
        <v>100</v>
      </c>
      <c r="F14" s="30">
        <v>1160</v>
      </c>
      <c r="G14" s="44">
        <f t="shared" si="1"/>
        <v>43.559894855426215</v>
      </c>
      <c r="I14" s="30">
        <v>1503</v>
      </c>
      <c r="J14" s="44">
        <f t="shared" si="2"/>
        <v>56.440105144573792</v>
      </c>
      <c r="L14" s="30">
        <v>11</v>
      </c>
      <c r="M14" s="44">
        <f t="shared" si="4"/>
        <v>0.41136873597606582</v>
      </c>
      <c r="N14" s="44"/>
      <c r="O14" s="30">
        <v>2</v>
      </c>
      <c r="P14" s="44">
        <f t="shared" si="5"/>
        <v>7.4794315632011971E-2</v>
      </c>
      <c r="R14" s="30">
        <f t="shared" si="3"/>
        <v>2674</v>
      </c>
      <c r="S14" s="30"/>
      <c r="T14" s="30"/>
      <c r="V14" s="30"/>
      <c r="W14" s="30"/>
      <c r="X14" s="30"/>
      <c r="Z14" s="4"/>
    </row>
    <row r="15" spans="1:26" ht="13.5" customHeight="1" x14ac:dyDescent="0.2">
      <c r="A15" s="2" t="s">
        <v>17</v>
      </c>
      <c r="C15" s="30">
        <f t="shared" si="0"/>
        <v>167</v>
      </c>
      <c r="D15" s="44">
        <f t="shared" si="0"/>
        <v>100</v>
      </c>
      <c r="F15" s="30">
        <v>85</v>
      </c>
      <c r="G15" s="44">
        <f t="shared" si="1"/>
        <v>50.898203592814376</v>
      </c>
      <c r="I15" s="30">
        <v>82</v>
      </c>
      <c r="J15" s="44">
        <f t="shared" si="2"/>
        <v>49.101796407185624</v>
      </c>
      <c r="L15" s="30">
        <v>1</v>
      </c>
      <c r="M15" s="44">
        <f t="shared" si="4"/>
        <v>0.59523809523809523</v>
      </c>
      <c r="N15" s="44"/>
      <c r="O15" s="30" t="s">
        <v>44</v>
      </c>
      <c r="P15" s="44" t="str">
        <f t="shared" si="5"/>
        <v>-</v>
      </c>
      <c r="R15" s="30">
        <f t="shared" si="3"/>
        <v>168</v>
      </c>
      <c r="S15" s="31"/>
      <c r="T15" s="30"/>
      <c r="V15" s="30"/>
      <c r="W15" s="30"/>
      <c r="X15" s="30"/>
      <c r="Z15" s="4"/>
    </row>
    <row r="16" spans="1:26" ht="13.5" customHeight="1" x14ac:dyDescent="0.2">
      <c r="A16" s="2" t="s">
        <v>18</v>
      </c>
      <c r="C16" s="30">
        <f t="shared" si="0"/>
        <v>144</v>
      </c>
      <c r="D16" s="44">
        <f t="shared" si="0"/>
        <v>100</v>
      </c>
      <c r="F16" s="30">
        <v>61</v>
      </c>
      <c r="G16" s="44">
        <f t="shared" si="1"/>
        <v>42.361111111111107</v>
      </c>
      <c r="I16" s="30">
        <v>83</v>
      </c>
      <c r="J16" s="44">
        <f t="shared" si="2"/>
        <v>57.638888888888886</v>
      </c>
      <c r="L16" s="31">
        <v>1</v>
      </c>
      <c r="M16" s="44">
        <f t="shared" si="4"/>
        <v>0.68965517241379315</v>
      </c>
      <c r="N16" s="44"/>
      <c r="O16" s="31">
        <v>1</v>
      </c>
      <c r="P16" s="44">
        <f t="shared" si="5"/>
        <v>0.68965517241379315</v>
      </c>
      <c r="R16" s="30">
        <f t="shared" si="3"/>
        <v>145</v>
      </c>
      <c r="S16" s="31"/>
      <c r="T16" s="30"/>
      <c r="V16" s="30"/>
      <c r="W16" s="30"/>
      <c r="X16" s="30"/>
      <c r="Z16" s="4"/>
    </row>
    <row r="17" spans="1:28" ht="13.5" customHeight="1" x14ac:dyDescent="0.2">
      <c r="A17" s="2" t="s">
        <v>19</v>
      </c>
      <c r="C17" s="30">
        <f t="shared" si="0"/>
        <v>946</v>
      </c>
      <c r="D17" s="44">
        <f t="shared" si="0"/>
        <v>100</v>
      </c>
      <c r="F17" s="30">
        <v>416</v>
      </c>
      <c r="G17" s="44">
        <f t="shared" si="1"/>
        <v>43.97463002114165</v>
      </c>
      <c r="I17" s="30">
        <v>530</v>
      </c>
      <c r="J17" s="44">
        <f t="shared" si="2"/>
        <v>56.02536997885835</v>
      </c>
      <c r="L17" s="30">
        <v>4</v>
      </c>
      <c r="M17" s="44">
        <f t="shared" si="4"/>
        <v>0.42105263157894735</v>
      </c>
      <c r="N17" s="44"/>
      <c r="O17" s="30">
        <v>4</v>
      </c>
      <c r="P17" s="44">
        <f t="shared" si="5"/>
        <v>0.42105263157894735</v>
      </c>
      <c r="R17" s="30">
        <f t="shared" si="3"/>
        <v>950</v>
      </c>
      <c r="S17" s="30"/>
      <c r="T17" s="30"/>
      <c r="V17" s="30"/>
      <c r="W17" s="30"/>
      <c r="X17" s="30"/>
      <c r="Z17" s="4"/>
    </row>
    <row r="18" spans="1:28" ht="17.25" customHeight="1" x14ac:dyDescent="0.2">
      <c r="A18" s="2" t="s">
        <v>20</v>
      </c>
      <c r="C18" s="30">
        <f t="shared" si="0"/>
        <v>220</v>
      </c>
      <c r="D18" s="44">
        <f t="shared" si="0"/>
        <v>100</v>
      </c>
      <c r="F18" s="30">
        <v>98</v>
      </c>
      <c r="G18" s="44">
        <f t="shared" si="1"/>
        <v>44.545454545454547</v>
      </c>
      <c r="I18" s="30">
        <v>122</v>
      </c>
      <c r="J18" s="44">
        <f t="shared" si="2"/>
        <v>55.454545454545453</v>
      </c>
      <c r="L18" s="31" t="s">
        <v>44</v>
      </c>
      <c r="M18" s="44" t="str">
        <f t="shared" si="4"/>
        <v>-</v>
      </c>
      <c r="N18" s="44"/>
      <c r="O18" s="31" t="s">
        <v>44</v>
      </c>
      <c r="P18" s="44" t="str">
        <f t="shared" si="5"/>
        <v>-</v>
      </c>
      <c r="R18" s="30">
        <f t="shared" si="3"/>
        <v>220</v>
      </c>
      <c r="S18" s="31"/>
      <c r="T18" s="30"/>
      <c r="V18" s="30"/>
      <c r="W18" s="30"/>
      <c r="X18" s="30"/>
      <c r="Z18" s="4"/>
    </row>
    <row r="19" spans="1:28" ht="13.5" customHeight="1" x14ac:dyDescent="0.2">
      <c r="A19" s="2" t="s">
        <v>21</v>
      </c>
      <c r="C19" s="30">
        <f t="shared" si="0"/>
        <v>841</v>
      </c>
      <c r="D19" s="44">
        <f t="shared" si="0"/>
        <v>100</v>
      </c>
      <c r="F19" s="30">
        <v>348</v>
      </c>
      <c r="G19" s="44">
        <f t="shared" si="1"/>
        <v>41.379310344827587</v>
      </c>
      <c r="I19" s="30">
        <v>493</v>
      </c>
      <c r="J19" s="44">
        <f t="shared" si="2"/>
        <v>58.620689655172406</v>
      </c>
      <c r="L19" s="30">
        <v>6</v>
      </c>
      <c r="M19" s="44">
        <f t="shared" si="4"/>
        <v>0.70838252656434475</v>
      </c>
      <c r="N19" s="44"/>
      <c r="O19" s="30">
        <v>3</v>
      </c>
      <c r="P19" s="44">
        <f t="shared" si="5"/>
        <v>0.35419126328217237</v>
      </c>
      <c r="R19" s="30">
        <f t="shared" si="3"/>
        <v>847</v>
      </c>
      <c r="S19" s="30"/>
      <c r="T19" s="30"/>
      <c r="V19" s="30"/>
      <c r="W19" s="30"/>
      <c r="X19" s="30"/>
      <c r="Z19" s="4"/>
    </row>
    <row r="20" spans="1:28" ht="13.5" customHeight="1" x14ac:dyDescent="0.2">
      <c r="A20" s="2" t="s">
        <v>22</v>
      </c>
      <c r="C20" s="30">
        <f t="shared" si="0"/>
        <v>69</v>
      </c>
      <c r="D20" s="44">
        <f t="shared" si="0"/>
        <v>100</v>
      </c>
      <c r="F20" s="31">
        <v>31</v>
      </c>
      <c r="G20" s="44">
        <f t="shared" si="1"/>
        <v>44.927536231884055</v>
      </c>
      <c r="I20" s="30">
        <v>38</v>
      </c>
      <c r="J20" s="44">
        <f t="shared" si="2"/>
        <v>55.072463768115945</v>
      </c>
      <c r="L20" s="31" t="s">
        <v>44</v>
      </c>
      <c r="M20" s="44" t="str">
        <f t="shared" si="4"/>
        <v>-</v>
      </c>
      <c r="N20" s="44"/>
      <c r="O20" s="31" t="s">
        <v>44</v>
      </c>
      <c r="P20" s="44" t="str">
        <f t="shared" si="5"/>
        <v>-</v>
      </c>
      <c r="R20" s="30">
        <f t="shared" si="3"/>
        <v>69</v>
      </c>
      <c r="S20" s="31"/>
      <c r="T20" s="30"/>
      <c r="V20" s="30"/>
      <c r="W20" s="31"/>
      <c r="X20" s="30"/>
      <c r="Z20" s="4"/>
    </row>
    <row r="21" spans="1:28" ht="13.5" customHeight="1" x14ac:dyDescent="0.2">
      <c r="A21" s="2" t="s">
        <v>23</v>
      </c>
      <c r="C21" s="30">
        <f t="shared" si="0"/>
        <v>506</v>
      </c>
      <c r="D21" s="44">
        <f t="shared" si="0"/>
        <v>100</v>
      </c>
      <c r="F21" s="30">
        <v>196</v>
      </c>
      <c r="G21" s="44">
        <f t="shared" si="1"/>
        <v>38.735177865612648</v>
      </c>
      <c r="I21" s="30">
        <v>310</v>
      </c>
      <c r="J21" s="44">
        <f t="shared" si="2"/>
        <v>61.264822134387352</v>
      </c>
      <c r="L21" s="30">
        <v>5</v>
      </c>
      <c r="M21" s="44">
        <f t="shared" si="4"/>
        <v>0.97847358121330719</v>
      </c>
      <c r="N21" s="44"/>
      <c r="O21" s="31">
        <v>2</v>
      </c>
      <c r="P21" s="44">
        <f t="shared" si="5"/>
        <v>0.39138943248532287</v>
      </c>
      <c r="R21" s="30">
        <f t="shared" si="3"/>
        <v>511</v>
      </c>
      <c r="S21" s="31"/>
      <c r="T21" s="30"/>
      <c r="V21" s="30"/>
      <c r="W21" s="30"/>
      <c r="X21" s="30"/>
      <c r="Z21" s="4"/>
    </row>
    <row r="22" spans="1:28" ht="13.5" customHeight="1" x14ac:dyDescent="0.2">
      <c r="A22" s="2" t="s">
        <v>24</v>
      </c>
      <c r="C22" s="30">
        <f t="shared" si="0"/>
        <v>273</v>
      </c>
      <c r="D22" s="44">
        <f t="shared" si="0"/>
        <v>100</v>
      </c>
      <c r="F22" s="30">
        <v>111</v>
      </c>
      <c r="G22" s="44">
        <f t="shared" si="1"/>
        <v>40.659340659340657</v>
      </c>
      <c r="I22" s="30">
        <v>162</v>
      </c>
      <c r="J22" s="44">
        <f t="shared" si="2"/>
        <v>59.340659340659343</v>
      </c>
      <c r="L22" s="30">
        <v>1</v>
      </c>
      <c r="M22" s="44">
        <f t="shared" si="4"/>
        <v>0.36496350364963503</v>
      </c>
      <c r="N22" s="44"/>
      <c r="O22" s="30" t="s">
        <v>44</v>
      </c>
      <c r="P22" s="44" t="str">
        <f t="shared" si="5"/>
        <v>-</v>
      </c>
      <c r="R22" s="30">
        <f t="shared" si="3"/>
        <v>274</v>
      </c>
      <c r="S22" s="31"/>
      <c r="T22" s="30"/>
      <c r="V22" s="30"/>
      <c r="W22" s="30"/>
      <c r="X22" s="30"/>
      <c r="Z22" s="4"/>
    </row>
    <row r="23" spans="1:28" ht="17.25" customHeight="1" x14ac:dyDescent="0.2">
      <c r="A23" s="2" t="s">
        <v>25</v>
      </c>
      <c r="C23" s="30">
        <f t="shared" si="0"/>
        <v>6013</v>
      </c>
      <c r="D23" s="44">
        <f t="shared" si="0"/>
        <v>100</v>
      </c>
      <c r="F23" s="30">
        <v>2329</v>
      </c>
      <c r="G23" s="44">
        <f t="shared" si="1"/>
        <v>38.732745717611841</v>
      </c>
      <c r="I23" s="30">
        <v>3684</v>
      </c>
      <c r="J23" s="44">
        <f t="shared" si="2"/>
        <v>61.267254282388159</v>
      </c>
      <c r="L23" s="30">
        <v>27</v>
      </c>
      <c r="M23" s="44">
        <f t="shared" si="4"/>
        <v>0.44701986754966888</v>
      </c>
      <c r="N23" s="44"/>
      <c r="O23" s="9">
        <v>9</v>
      </c>
      <c r="P23" s="44">
        <f t="shared" si="5"/>
        <v>0.1490066225165563</v>
      </c>
      <c r="R23" s="30">
        <f t="shared" si="3"/>
        <v>6040</v>
      </c>
      <c r="S23" s="30"/>
      <c r="T23" s="30"/>
      <c r="V23" s="30"/>
      <c r="W23" s="30"/>
      <c r="X23" s="30"/>
      <c r="Z23" s="4"/>
    </row>
    <row r="24" spans="1:28" ht="17.25" customHeight="1" x14ac:dyDescent="0.2">
      <c r="A24" s="2" t="s">
        <v>26</v>
      </c>
      <c r="C24" s="9">
        <f>SUM(C25:C26)</f>
        <v>9030</v>
      </c>
      <c r="D24" s="44">
        <f>SUM(G24,J24)</f>
        <v>100</v>
      </c>
      <c r="F24" s="9">
        <f>SUM(F25:F26)</f>
        <v>3904</v>
      </c>
      <c r="G24" s="44">
        <f t="shared" si="1"/>
        <v>43.233665559246951</v>
      </c>
      <c r="I24" s="9">
        <f>SUM(I25:I26)</f>
        <v>5126</v>
      </c>
      <c r="J24" s="44">
        <f t="shared" si="2"/>
        <v>56.766334440753042</v>
      </c>
      <c r="L24" s="9">
        <f>SUM(L25:L26)</f>
        <v>47</v>
      </c>
      <c r="M24" s="44">
        <f t="shared" si="4"/>
        <v>0.51779222209981279</v>
      </c>
      <c r="N24" s="44"/>
      <c r="O24" s="9">
        <f>SUM(O25:O26)</f>
        <v>17</v>
      </c>
      <c r="P24" s="44">
        <f t="shared" si="5"/>
        <v>0.18728654841908121</v>
      </c>
      <c r="R24" s="9">
        <f>SUM(R25:R26)</f>
        <v>9077</v>
      </c>
      <c r="S24" s="30"/>
      <c r="T24" s="30"/>
      <c r="V24" s="30"/>
      <c r="W24" s="30"/>
      <c r="X24" s="30"/>
      <c r="Z24" s="4"/>
    </row>
    <row r="25" spans="1:28" ht="13.5" customHeight="1" x14ac:dyDescent="0.2">
      <c r="A25" s="35" t="s">
        <v>45</v>
      </c>
      <c r="C25" s="9">
        <f>SUM(C9,C10,C12:C14,C17:C19,C21)</f>
        <v>7868</v>
      </c>
      <c r="D25" s="44">
        <f>SUM(G25,J25)</f>
        <v>100</v>
      </c>
      <c r="F25" s="9">
        <f>SUM(F9,F10,F12:F14,F17:F19,F21)</f>
        <v>3325</v>
      </c>
      <c r="G25" s="44">
        <f t="shared" si="1"/>
        <v>42.259786476868328</v>
      </c>
      <c r="I25" s="9">
        <f>SUM(I9,I10,I12:I14,I17:I19,I21)</f>
        <v>4543</v>
      </c>
      <c r="J25" s="44">
        <f t="shared" si="2"/>
        <v>57.740213523131665</v>
      </c>
      <c r="L25" s="9">
        <f>SUM(L9,L10,L12:L14,L17:L19,L21)</f>
        <v>38</v>
      </c>
      <c r="M25" s="44">
        <f t="shared" si="4"/>
        <v>0.48064760941057427</v>
      </c>
      <c r="N25" s="44"/>
      <c r="O25" s="9">
        <f>SUM(O9,O10,O12:O14,O17:O19,O21)</f>
        <v>14</v>
      </c>
      <c r="P25" s="44">
        <f t="shared" si="5"/>
        <v>0.17708069820389577</v>
      </c>
      <c r="R25" s="9">
        <f>SUM(R9,R10,R12:R14,R17:R19,R21)</f>
        <v>7906</v>
      </c>
      <c r="S25" s="30"/>
      <c r="T25" s="30"/>
      <c r="V25" s="30"/>
      <c r="W25" s="30"/>
      <c r="X25" s="30"/>
      <c r="Z25" s="4"/>
    </row>
    <row r="26" spans="1:28" ht="13.5" customHeight="1" x14ac:dyDescent="0.2">
      <c r="A26" s="35" t="s">
        <v>46</v>
      </c>
      <c r="C26" s="9">
        <f>SUM(C22,C20,C15:C16,C11,C8)</f>
        <v>1162</v>
      </c>
      <c r="D26" s="44">
        <f>SUM(G26,J26)</f>
        <v>100</v>
      </c>
      <c r="F26" s="9">
        <f>SUM(F22,F20,F15:F16,F11,F8)</f>
        <v>579</v>
      </c>
      <c r="G26" s="44">
        <f t="shared" si="1"/>
        <v>49.827882960413085</v>
      </c>
      <c r="I26" s="9">
        <f>SUM(I22,I20,I15:I16,I11,I8)</f>
        <v>583</v>
      </c>
      <c r="J26" s="44">
        <f t="shared" si="2"/>
        <v>50.172117039586915</v>
      </c>
      <c r="L26" s="9">
        <f>SUM(L22,L20,L15:L16,L11,L8)</f>
        <v>9</v>
      </c>
      <c r="M26" s="44">
        <f t="shared" si="4"/>
        <v>0.76857386848847142</v>
      </c>
      <c r="N26" s="44"/>
      <c r="O26" s="9">
        <f>SUM(O22,O20,O15:O16,O11,O8)</f>
        <v>3</v>
      </c>
      <c r="P26" s="44">
        <f t="shared" si="5"/>
        <v>0.25619128949615716</v>
      </c>
      <c r="R26" s="9">
        <f>SUM(R22,R20,R15:R16,R11,R8)</f>
        <v>1171</v>
      </c>
      <c r="S26" s="30"/>
      <c r="T26" s="30"/>
      <c r="V26" s="30"/>
      <c r="W26" s="30"/>
      <c r="X26" s="30"/>
      <c r="Z26" s="4"/>
    </row>
    <row r="27" spans="1:28" ht="17.25" customHeight="1" x14ac:dyDescent="0.2">
      <c r="A27" s="1" t="s">
        <v>47</v>
      </c>
      <c r="B27" s="1"/>
      <c r="C27" s="36">
        <f>SUM(C24,C23)</f>
        <v>15043</v>
      </c>
      <c r="D27" s="45">
        <f>SUM(G27,J27)</f>
        <v>100</v>
      </c>
      <c r="E27" s="1"/>
      <c r="F27" s="36">
        <f>SUM(F23,F24)</f>
        <v>6233</v>
      </c>
      <c r="G27" s="45">
        <f t="shared" si="1"/>
        <v>41.434554277737149</v>
      </c>
      <c r="I27" s="36">
        <f>SUM(I23,I24)</f>
        <v>8810</v>
      </c>
      <c r="J27" s="45">
        <f t="shared" si="2"/>
        <v>58.565445722262844</v>
      </c>
      <c r="L27" s="36">
        <f>SUM(L24,L23)</f>
        <v>74</v>
      </c>
      <c r="M27" s="45">
        <f>IF(L27="-","-",L27/R27*100)</f>
        <v>0.48951511543295623</v>
      </c>
      <c r="N27" s="45"/>
      <c r="O27" s="36">
        <f>SUM(O24,O23)</f>
        <v>26</v>
      </c>
      <c r="P27" s="45">
        <f t="shared" si="5"/>
        <v>0.17199179731428194</v>
      </c>
      <c r="R27" s="36">
        <f>SUM(R24,R23)</f>
        <v>15117</v>
      </c>
      <c r="S27" s="30"/>
      <c r="T27" s="30"/>
      <c r="V27" s="30"/>
      <c r="W27" s="30"/>
      <c r="X27" s="30"/>
      <c r="Z27" s="4"/>
    </row>
    <row r="28" spans="1:28" ht="17.25" customHeight="1" x14ac:dyDescent="0.2">
      <c r="A28" s="2" t="s">
        <v>48</v>
      </c>
      <c r="C28" s="30">
        <f>SUM(F28,I28)</f>
        <v>6481</v>
      </c>
      <c r="D28" s="40">
        <f>SUM(G28,J28)</f>
        <v>100</v>
      </c>
      <c r="F28" s="9">
        <v>2773</v>
      </c>
      <c r="G28" s="40">
        <f t="shared" si="1"/>
        <v>42.78660700509181</v>
      </c>
      <c r="H28" s="9"/>
      <c r="I28" s="9">
        <v>3708</v>
      </c>
      <c r="J28" s="40">
        <f t="shared" si="2"/>
        <v>57.213392994908197</v>
      </c>
      <c r="K28" s="9"/>
      <c r="L28" s="9">
        <v>24</v>
      </c>
      <c r="M28" s="44">
        <f>IF(L28="-","-",L28/R28*100)</f>
        <v>0.3689469638739431</v>
      </c>
      <c r="N28" s="44"/>
      <c r="O28" s="30">
        <v>5</v>
      </c>
      <c r="P28" s="44">
        <f>IF(O28="-","-",O28/R28*100)</f>
        <v>7.6863950807071479E-2</v>
      </c>
      <c r="Q28" s="9"/>
      <c r="R28" s="30">
        <f>SUM(L28,C28)</f>
        <v>6505</v>
      </c>
      <c r="U28" s="9"/>
    </row>
    <row r="29" spans="1:28" ht="13.5" customHeight="1" x14ac:dyDescent="0.2">
      <c r="A29" s="2" t="s">
        <v>54</v>
      </c>
      <c r="C29" s="9"/>
      <c r="D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28" ht="13.5" customHeight="1" thickBot="1" x14ac:dyDescent="0.25">
      <c r="A30" s="3" t="s">
        <v>55</v>
      </c>
      <c r="B30" s="3"/>
      <c r="C30" s="65">
        <f>SUM(F30,I30)</f>
        <v>8562</v>
      </c>
      <c r="D30" s="66">
        <f>SUM(G30,J30)</f>
        <v>100</v>
      </c>
      <c r="E30" s="3"/>
      <c r="F30" s="18">
        <f>F27-F28</f>
        <v>3460</v>
      </c>
      <c r="G30" s="66">
        <f>F30/C30*100</f>
        <v>40.411118897453868</v>
      </c>
      <c r="H30" s="18"/>
      <c r="I30" s="18">
        <f>I27-I28</f>
        <v>5102</v>
      </c>
      <c r="J30" s="66">
        <f>I30/C30*100</f>
        <v>59.588881102546132</v>
      </c>
      <c r="K30" s="18"/>
      <c r="L30" s="18">
        <f>L27-L28</f>
        <v>50</v>
      </c>
      <c r="M30" s="67">
        <f>IF(L30="-","-",L30/R30*100)</f>
        <v>0.5805852299117511</v>
      </c>
      <c r="N30" s="67"/>
      <c r="O30" s="18">
        <f>O27-O28</f>
        <v>21</v>
      </c>
      <c r="P30" s="67">
        <f>IF(O30="-","-",O30/R30*100)</f>
        <v>0.24384579656293545</v>
      </c>
      <c r="Q30" s="18"/>
      <c r="R30" s="65">
        <f>SUM(L30,C30)</f>
        <v>8612</v>
      </c>
      <c r="U30" s="9"/>
    </row>
    <row r="31" spans="1:28" ht="13.5" customHeight="1" x14ac:dyDescent="0.2">
      <c r="A31" s="20" t="s">
        <v>33</v>
      </c>
      <c r="C31" s="9"/>
      <c r="D31" s="9"/>
      <c r="F31" s="9"/>
      <c r="G31" s="9"/>
      <c r="H31" s="9"/>
      <c r="I31" s="9"/>
      <c r="J31" s="9"/>
      <c r="K31" s="9"/>
      <c r="L31" s="9"/>
      <c r="M31" s="9"/>
      <c r="AB31" s="9"/>
    </row>
    <row r="32" spans="1:28" ht="13.5" customHeight="1" x14ac:dyDescent="0.2">
      <c r="A32" s="20" t="s">
        <v>91</v>
      </c>
    </row>
    <row r="34" spans="1:1" ht="12.75" x14ac:dyDescent="0.2">
      <c r="A34" s="60" t="s">
        <v>89</v>
      </c>
    </row>
  </sheetData>
  <mergeCells count="5">
    <mergeCell ref="C5:J5"/>
    <mergeCell ref="C6:D6"/>
    <mergeCell ref="F6:G6"/>
    <mergeCell ref="I6:J6"/>
    <mergeCell ref="L5:M5"/>
  </mergeCells>
  <pageMargins left="0.7" right="0.7" top="0.75" bottom="0.75" header="0.3" footer="0.3"/>
  <pageSetup paperSize="9" orientation="portrait" r:id="rId1"/>
  <ignoredErrors>
    <ignoredError sqref="L2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BAC35-8B0D-42B7-B2C9-8C100EB02016}">
  <dimension ref="A1:H22"/>
  <sheetViews>
    <sheetView showGridLines="0" workbookViewId="0"/>
  </sheetViews>
  <sheetFormatPr defaultRowHeight="12" x14ac:dyDescent="0.2"/>
  <cols>
    <col min="1" max="1" width="10" style="2" customWidth="1"/>
    <col min="2" max="2" width="4.5703125" style="2" customWidth="1"/>
    <col min="3" max="3" width="2.5703125" style="2" customWidth="1"/>
    <col min="4" max="5" width="9.140625" style="2"/>
    <col min="6" max="6" width="6.7109375" style="2" customWidth="1"/>
    <col min="7" max="10" width="9.140625" style="2"/>
    <col min="11" max="11" width="9" style="2" customWidth="1"/>
    <col min="12" max="12" width="53.85546875" style="2" customWidth="1"/>
    <col min="13" max="16384" width="9.140625" style="2"/>
  </cols>
  <sheetData>
    <row r="1" spans="1:8" x14ac:dyDescent="0.2">
      <c r="A1" s="62" t="s">
        <v>92</v>
      </c>
    </row>
    <row r="2" spans="1:8" ht="28.5" customHeight="1" x14ac:dyDescent="0.2">
      <c r="A2" s="60" t="s">
        <v>62</v>
      </c>
      <c r="C2" s="1"/>
    </row>
    <row r="3" spans="1:8" ht="12.75" x14ac:dyDescent="0.2">
      <c r="A3" s="60" t="s">
        <v>57</v>
      </c>
      <c r="C3" s="1"/>
    </row>
    <row r="4" spans="1:8" ht="2.25" customHeight="1" thickBot="1" x14ac:dyDescent="0.25">
      <c r="A4" s="3"/>
      <c r="B4" s="46"/>
      <c r="C4" s="46"/>
      <c r="D4" s="3"/>
      <c r="E4" s="3"/>
      <c r="F4" s="3"/>
      <c r="G4" s="3"/>
      <c r="H4" s="3"/>
    </row>
    <row r="5" spans="1:8" ht="13.5" customHeight="1" x14ac:dyDescent="0.2">
      <c r="A5" s="2" t="s">
        <v>58</v>
      </c>
      <c r="D5" s="68" t="s">
        <v>2</v>
      </c>
      <c r="E5" s="68"/>
      <c r="G5" s="68" t="s">
        <v>3</v>
      </c>
      <c r="H5" s="68"/>
    </row>
    <row r="6" spans="1:8" ht="13.5" customHeight="1" x14ac:dyDescent="0.2">
      <c r="D6" s="4" t="s">
        <v>29</v>
      </c>
      <c r="E6" s="4" t="s">
        <v>59</v>
      </c>
      <c r="F6" s="4"/>
      <c r="G6" s="4" t="s">
        <v>29</v>
      </c>
      <c r="H6" s="4" t="s">
        <v>59</v>
      </c>
    </row>
    <row r="7" spans="1:8" ht="13.5" customHeight="1" x14ac:dyDescent="0.2">
      <c r="A7" s="6"/>
      <c r="B7" s="6"/>
      <c r="C7" s="6"/>
      <c r="D7" s="8"/>
      <c r="E7" s="8" t="s">
        <v>56</v>
      </c>
      <c r="F7" s="8"/>
      <c r="G7" s="8"/>
      <c r="H7" s="8" t="s">
        <v>56</v>
      </c>
    </row>
    <row r="8" spans="1:8" ht="17.25" customHeight="1" x14ac:dyDescent="0.2">
      <c r="A8" s="2" t="s">
        <v>60</v>
      </c>
      <c r="D8" s="10">
        <v>100</v>
      </c>
      <c r="E8" s="10">
        <v>99.999999999999986</v>
      </c>
      <c r="F8" s="10"/>
      <c r="G8" s="10">
        <v>100</v>
      </c>
      <c r="H8" s="10">
        <v>100</v>
      </c>
    </row>
    <row r="9" spans="1:8" ht="17.25" customHeight="1" x14ac:dyDescent="0.2">
      <c r="A9" s="48" t="s">
        <v>65</v>
      </c>
      <c r="B9" s="48"/>
      <c r="C9" s="48"/>
      <c r="D9" s="50">
        <v>3.2685035116153429</v>
      </c>
      <c r="E9" s="10">
        <v>4.8892059722807595</v>
      </c>
      <c r="F9" s="10"/>
      <c r="G9" s="39" t="s">
        <v>61</v>
      </c>
      <c r="H9" s="39" t="s">
        <v>61</v>
      </c>
    </row>
    <row r="10" spans="1:8" ht="13.5" customHeight="1" x14ac:dyDescent="0.2">
      <c r="A10" s="48" t="s">
        <v>66</v>
      </c>
      <c r="B10" s="47"/>
      <c r="C10" s="47"/>
      <c r="D10" s="50">
        <v>2.025931928687196</v>
      </c>
      <c r="E10" s="10">
        <v>15.315754731611483</v>
      </c>
      <c r="F10" s="10"/>
      <c r="G10" s="39" t="s">
        <v>61</v>
      </c>
      <c r="H10" s="39" t="s">
        <v>61</v>
      </c>
    </row>
    <row r="11" spans="1:8" ht="13.5" customHeight="1" x14ac:dyDescent="0.2">
      <c r="A11" s="48" t="s">
        <v>67</v>
      </c>
      <c r="B11" s="48"/>
      <c r="C11" s="48"/>
      <c r="D11" s="50">
        <v>0.19584008643976228</v>
      </c>
      <c r="E11" s="10">
        <v>0.52505803232421266</v>
      </c>
      <c r="F11" s="10"/>
      <c r="G11" s="39" t="s">
        <v>61</v>
      </c>
      <c r="H11" s="39" t="s">
        <v>61</v>
      </c>
    </row>
    <row r="12" spans="1:8" ht="13.5" customHeight="1" x14ac:dyDescent="0.2">
      <c r="A12" s="51" t="s">
        <v>68</v>
      </c>
      <c r="B12" s="51"/>
      <c r="C12" s="48"/>
      <c r="D12" s="50">
        <v>1.3573743922204213</v>
      </c>
      <c r="E12" s="10">
        <v>18.986012121040215</v>
      </c>
      <c r="F12" s="10"/>
      <c r="G12" s="39" t="s">
        <v>61</v>
      </c>
      <c r="H12" s="39" t="s">
        <v>61</v>
      </c>
    </row>
    <row r="13" spans="1:8" ht="13.5" customHeight="1" x14ac:dyDescent="0.2">
      <c r="A13" s="51" t="s">
        <v>64</v>
      </c>
      <c r="B13" s="51"/>
      <c r="C13" s="48"/>
      <c r="D13" s="50">
        <v>0.91842247433819557</v>
      </c>
      <c r="E13" s="10">
        <v>4.343120953576916</v>
      </c>
      <c r="F13" s="10"/>
      <c r="G13" s="39" t="s">
        <v>61</v>
      </c>
      <c r="H13" s="39" t="s">
        <v>61</v>
      </c>
    </row>
    <row r="14" spans="1:8" ht="17.25" customHeight="1" x14ac:dyDescent="0.2">
      <c r="A14" s="51" t="s">
        <v>69</v>
      </c>
      <c r="B14" s="51"/>
      <c r="C14" s="48"/>
      <c r="D14" s="50">
        <v>0.33090221501890871</v>
      </c>
      <c r="E14" s="10">
        <v>1.4634720857506403</v>
      </c>
      <c r="F14" s="10"/>
      <c r="G14" s="39" t="s">
        <v>61</v>
      </c>
      <c r="H14" s="39" t="s">
        <v>61</v>
      </c>
    </row>
    <row r="15" spans="1:8" ht="13.5" customHeight="1" x14ac:dyDescent="0.2">
      <c r="A15" s="58" t="s">
        <v>63</v>
      </c>
      <c r="B15" s="59"/>
      <c r="C15" s="47"/>
      <c r="D15" s="49">
        <v>40.775256618044295</v>
      </c>
      <c r="E15" s="17">
        <v>27.205220612242947</v>
      </c>
      <c r="F15" s="1"/>
      <c r="G15" s="41">
        <v>41.434554277737149</v>
      </c>
      <c r="H15" s="17">
        <v>51.618733204066217</v>
      </c>
    </row>
    <row r="16" spans="1:8" ht="13.5" customHeight="1" x14ac:dyDescent="0.2">
      <c r="A16" s="52" t="s">
        <v>70</v>
      </c>
      <c r="B16" s="53"/>
      <c r="C16" s="48"/>
      <c r="D16" s="50">
        <v>0.75634792004321993</v>
      </c>
      <c r="E16" s="10">
        <v>1.4751880019152441</v>
      </c>
      <c r="G16" s="39" t="s">
        <v>61</v>
      </c>
      <c r="H16" s="39" t="s">
        <v>61</v>
      </c>
    </row>
    <row r="17" spans="1:8" ht="13.5" customHeight="1" x14ac:dyDescent="0.2">
      <c r="A17" s="48" t="s">
        <v>71</v>
      </c>
      <c r="B17" s="48"/>
      <c r="C17" s="47"/>
      <c r="D17" s="50">
        <v>50.371420853592653</v>
      </c>
      <c r="E17" s="10">
        <v>25.796967489257582</v>
      </c>
      <c r="G17" s="39">
        <v>58.565445722262844</v>
      </c>
      <c r="H17" s="10">
        <v>48.381266795933783</v>
      </c>
    </row>
    <row r="18" spans="1:8" ht="17.25" customHeight="1" thickBot="1" x14ac:dyDescent="0.25">
      <c r="A18" s="54" t="s">
        <v>82</v>
      </c>
      <c r="B18" s="55"/>
      <c r="C18" s="54"/>
      <c r="D18" s="56">
        <v>64.672153888837514</v>
      </c>
      <c r="E18" s="61">
        <v>75</v>
      </c>
      <c r="F18" s="61"/>
      <c r="G18" s="56">
        <v>65.264034033108302</v>
      </c>
      <c r="H18" s="61">
        <v>70.7</v>
      </c>
    </row>
    <row r="19" spans="1:8" ht="13.5" customHeight="1" x14ac:dyDescent="0.2">
      <c r="A19" s="57" t="s">
        <v>33</v>
      </c>
      <c r="B19" s="48"/>
      <c r="C19" s="48"/>
      <c r="D19" s="48"/>
    </row>
    <row r="20" spans="1:8" ht="13.5" customHeight="1" x14ac:dyDescent="0.2">
      <c r="A20" s="20" t="s">
        <v>91</v>
      </c>
    </row>
    <row r="22" spans="1:8" ht="12.75" x14ac:dyDescent="0.2">
      <c r="A22" s="60" t="s">
        <v>90</v>
      </c>
    </row>
  </sheetData>
  <mergeCells count="2">
    <mergeCell ref="D5:E5"/>
    <mergeCell ref="G5:H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Valdeltagande</vt:lpstr>
      <vt:lpstr>Röstningstidpunkt</vt:lpstr>
      <vt:lpstr>Första omgången</vt:lpstr>
      <vt:lpstr>Andra omgången</vt:lpstr>
      <vt:lpstr>Jämförelser Åland Finland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Kenth Häggblom</dc:creator>
  <cp:lastModifiedBy>Kenth Häggblom</cp:lastModifiedBy>
  <cp:lastPrinted>2024-02-16T14:05:04Z</cp:lastPrinted>
  <dcterms:created xsi:type="dcterms:W3CDTF">2023-12-15T13:55:22Z</dcterms:created>
  <dcterms:modified xsi:type="dcterms:W3CDTF">2024-02-19T12:13:32Z</dcterms:modified>
</cp:coreProperties>
</file>